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Orl7,8e - Oprava Koupelny..." sheetId="2" state="visible" r:id="rId4"/>
  </sheets>
  <definedNames>
    <definedName function="false" hidden="false" localSheetId="1" name="_xlnm.Print_Area" vbProcedure="false">'Orl7,8e - Oprava Koupelny...'!$C$4:$J$76,'Orl7,8e - Oprava Koupelny...'!$C$82:$J$120,'Orl7,8e - Oprava Koupelny...'!$C$126:$K$431</definedName>
    <definedName function="false" hidden="false" localSheetId="1" name="_xlnm.Print_Titles" vbProcedure="false">'Orl7,8e - Oprava Koupelny...'!$136:$136</definedName>
    <definedName function="false" hidden="true" localSheetId="1" name="_xlnm._FilterDatabase" vbProcedure="false">'Orl7,8e - Oprava Koupelny...'!$C$136:$K$431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<sst xmlns="http://schemas.openxmlformats.org/spreadsheetml/2006/main" count="3596" uniqueCount="934">
  <si>
    <t xml:space="preserve">Export Komplet</t>
  </si>
  <si>
    <t xml:space="preserve">2.0</t>
  </si>
  <si>
    <t xml:space="preserve">False</t>
  </si>
  <si>
    <t xml:space="preserve">{f2b778e2-75c8-4206-ac4b-abb0cf08dd1f}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</si>
  <si>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</si>
  <si>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</si>
  <si>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</si>
  <si>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</si>
  <si>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</si>
  <si>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</si>
  <si>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</si>
  <si>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</si>
  <si>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</si>
  <si>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Orl7,8e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</si>
  <si>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</si>
  <si>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</si>
  <si>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Koupelny, WC a kuchyně v bytě č.8-5patro</t>
  </si>
  <si>
    <t xml:space="preserve">KSO:</t>
  </si>
  <si>
    <t xml:space="preserve">CC-CZ:</t>
  </si>
  <si>
    <t xml:space="preserve">Místo:</t>
  </si>
  <si>
    <t xml:space="preserve">Orlí 7, Brno</t>
  </si>
  <si>
    <t xml:space="preserve">Datum:</t>
  </si>
  <si>
    <t xml:space="preserve">22. 2. 2025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</si>
  <si>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</si>
  <si>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</si>
  <si>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</si>
  <si>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</si>
  <si>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</si>
  <si>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</si>
  <si>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</si>
  <si>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</si>
  <si>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</si>
  <si>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</si>
  <si>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</si>
  <si>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</si>
  <si>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</si>
  <si>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</si>
  <si>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</si>
  <si>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</si>
  <si>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</si>
  <si>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</si>
  <si>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</si>
  <si>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</si>
  <si>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</si>
  <si>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</si>
  <si>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</si>
  <si>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</si>
  <si>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</si>
  <si>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</si>
  <si>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</si>
  <si>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</si>
  <si>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</si>
  <si>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</si>
  <si>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</si>
  <si>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</si>
  <si>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</si>
  <si>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</si>
  <si>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</si>
  <si>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</si>
  <si>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</si>
  <si>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</si>
  <si>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</si>
  <si>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</si>
  <si>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</si>
  <si>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</si>
  <si>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</si>
  <si>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</si>
  <si>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</si>
  <si>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</si>
  <si>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</si>
  <si>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</si>
  <si>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</si>
  <si>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</si>
  <si>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</si>
  <si>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</si>
  <si>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</si>
  <si>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</si>
  <si>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</si>
  <si>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</si>
  <si>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</si>
  <si>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</si>
  <si>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</si>
  <si>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Oprava Koupelny  a kuchyně v bytě č.8-5patro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</si>
  <si>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</si>
  <si>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</si>
  <si>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</si>
  <si>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</si>
  <si>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</si>
  <si>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</si>
  <si>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</si>
  <si>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</si>
  <si>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</si>
  <si>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</si>
  <si>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</si>
  <si>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</si>
  <si>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</si>
  <si>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</si>
  <si>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</si>
  <si>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</si>
  <si>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</si>
  <si>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</si>
  <si>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</si>
  <si>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</si>
  <si>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</si>
  <si>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</si>
  <si>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</si>
  <si>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</si>
  <si>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</si>
  <si>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</si>
  <si>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</si>
  <si>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</si>
  <si>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</si>
  <si>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</si>
  <si>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</si>
  <si>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</si>
  <si>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</si>
  <si>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</si>
  <si>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</si>
  <si>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</si>
  <si>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</si>
  <si>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</si>
  <si>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</si>
  <si>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</si>
  <si>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</si>
  <si>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</si>
  <si>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</si>
  <si>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</si>
  <si>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</si>
  <si>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</si>
  <si>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</si>
  <si>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</si>
  <si>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</si>
  <si>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342272225.XLA</t>
  </si>
  <si>
    <t xml:space="preserve">Příčka z tvárnic Ytong Klasik 100 na tenkovrstvou maltu tl 100 mm-zazdění vany</t>
  </si>
  <si>
    <t xml:space="preserve">m2</t>
  </si>
  <si>
    <t xml:space="preserve">4</t>
  </si>
  <si>
    <t xml:space="preserve">2</t>
  </si>
  <si>
    <t xml:space="preserve">-409488421</t>
  </si>
  <si>
    <t xml:space="preserve">VV</t>
  </si>
  <si>
    <t xml:space="preserve">(1,7+0,8)*0,5</t>
  </si>
  <si>
    <t xml:space="preserve">6</t>
  </si>
  <si>
    <t xml:space="preserve">Úpravy povrchů, podlahy a osazování výplní</t>
  </si>
  <si>
    <t xml:space="preserve">611325422</t>
  </si>
  <si>
    <t xml:space="preserve">Oprava vnitřní vápenocementové štukové omítky tl jádrové omítky do 20 mm a tl štuku do 3 mm stropů v rozsahu plochy přes 10 do 30 %</t>
  </si>
  <si>
    <t xml:space="preserve">CS ÚRS 2025 01</t>
  </si>
  <si>
    <t xml:space="preserve">2004967719</t>
  </si>
  <si>
    <t xml:space="preserve">"koupelna"2,05*2,65</t>
  </si>
  <si>
    <t xml:space="preserve">"kuchyn"2,4*3,25</t>
  </si>
  <si>
    <t xml:space="preserve">Součet</t>
  </si>
  <si>
    <t xml:space="preserve">612131121</t>
  </si>
  <si>
    <t xml:space="preserve">Penetrační disperzní nátěr vnitřních stěn nanášený ručně</t>
  </si>
  <si>
    <t xml:space="preserve">953045950</t>
  </si>
  <si>
    <t xml:space="preserve">612135101</t>
  </si>
  <si>
    <t xml:space="preserve">Hrubá výplň rýh ve stěnách maltou jakékoli šířky rýhy</t>
  </si>
  <si>
    <t xml:space="preserve">-405714533</t>
  </si>
  <si>
    <t xml:space="preserve">(60*0,04)+(50*0,08)+(25+5)*0,11</t>
  </si>
  <si>
    <t xml:space="preserve">5</t>
  </si>
  <si>
    <t xml:space="preserve">612142001</t>
  </si>
  <si>
    <t xml:space="preserve">Pletivo sklovláknité vnitřních stěn vtlačené do tmelu</t>
  </si>
  <si>
    <t xml:space="preserve">-1174917189</t>
  </si>
  <si>
    <t xml:space="preserve">612321121</t>
  </si>
  <si>
    <t xml:space="preserve">Vápenocementová omítka hladká jednovrstvá vnitřních stěn nanášená ručně</t>
  </si>
  <si>
    <t xml:space="preserve">-884122495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</si>
  <si>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</si>
  <si>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</si>
  <si>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</si>
  <si>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2041630713</t>
  </si>
  <si>
    <t xml:space="preserve">8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</si>
  <si>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</si>
  <si>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</si>
  <si>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-1592245418</t>
  </si>
  <si>
    <t xml:space="preserve">(2,4+3,45)*2*3,45-0,8*3,4-0,88*2,25-0,85*3,05-1,7*0,95+(3,04*2+1,9)*0,3</t>
  </si>
  <si>
    <t xml:space="preserve">-(0,6+0,2+2,3)*0,7"kuchyn obklad"</t>
  </si>
  <si>
    <t xml:space="preserve">Mezisoučet</t>
  </si>
  <si>
    <t xml:space="preserve">"koupelna"(2,05+2,65)*2*1,35-1,7*0,7</t>
  </si>
  <si>
    <t xml:space="preserve">9</t>
  </si>
  <si>
    <t xml:space="preserve">612-pc 1</t>
  </si>
  <si>
    <t xml:space="preserve">Zakrytí podlahy-chodba a kuchyň</t>
  </si>
  <si>
    <t xml:space="preserve">2103680078</t>
  </si>
  <si>
    <t xml:space="preserve">"chodba+kuchyn"2,4*3,25+4,9*1,1+1,0*2,1+1,5*2,1</t>
  </si>
  <si>
    <t xml:space="preserve">10</t>
  </si>
  <si>
    <t xml:space="preserve">619991011</t>
  </si>
  <si>
    <t xml:space="preserve">Obalení samostatných konstrukcí a prvků PE fólií</t>
  </si>
  <si>
    <t xml:space="preserve">1696927597</t>
  </si>
  <si>
    <t xml:space="preserve">0,8*2*6+0,75*2,1*4+0,8*3,4*2+0,9*2,3+0,85*3,05+1,25*2,5"dveří a oken "</t>
  </si>
  <si>
    <t xml:space="preserve">0,4*1,4+0,5*1,4+1,7*1*2-2,08</t>
  </si>
  <si>
    <t xml:space="preserve">11</t>
  </si>
  <si>
    <t xml:space="preserve">632441218</t>
  </si>
  <si>
    <t xml:space="preserve">Potěr anhydritový samonivelační litý C25 přes 35 do 40 mm</t>
  </si>
  <si>
    <t xml:space="preserve">1994240923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</si>
  <si>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</si>
  <si>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</si>
  <si>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</si>
  <si>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1884661571</t>
  </si>
  <si>
    <t xml:space="preserve">2,65*2,05+2,4*3,25+4,9*1,1+1,0*2,1+1,5*2,1</t>
  </si>
  <si>
    <t xml:space="preserve">13</t>
  </si>
  <si>
    <t xml:space="preserve">952-pc 1</t>
  </si>
  <si>
    <t xml:space="preserve">Demontáž kuchyňské linky, digestoře</t>
  </si>
  <si>
    <t xml:space="preserve">sada</t>
  </si>
  <si>
    <t xml:space="preserve">-497007346</t>
  </si>
  <si>
    <t xml:space="preserve">14</t>
  </si>
  <si>
    <t xml:space="preserve">952-pc 2</t>
  </si>
  <si>
    <t xml:space="preserve">Průběžný úklid</t>
  </si>
  <si>
    <t xml:space="preserve">-541765176</t>
  </si>
  <si>
    <t xml:space="preserve">15</t>
  </si>
  <si>
    <t xml:space="preserve">962031132</t>
  </si>
  <si>
    <t xml:space="preserve">Bourání příček nebo přizdívek z cihel pálených tl do 100 mm</t>
  </si>
  <si>
    <t xml:space="preserve">1510487204</t>
  </si>
  <si>
    <t xml:space="preserve">1,25</t>
  </si>
  <si>
    <t xml:space="preserve">16</t>
  </si>
  <si>
    <t xml:space="preserve">965045111</t>
  </si>
  <si>
    <t xml:space="preserve">Bourání potěrů cementových nebo pískocementových tl do 50 mm pl do 1 m2</t>
  </si>
  <si>
    <t xml:space="preserve">-1660293586</t>
  </si>
  <si>
    <t xml:space="preserve">17</t>
  </si>
  <si>
    <t xml:space="preserve">965081212</t>
  </si>
  <si>
    <t xml:space="preserve">Bourání podlah z dlaždic keramických tl do 10 mm plochy do 1 m2</t>
  </si>
  <si>
    <t xml:space="preserve">-992707237</t>
  </si>
  <si>
    <t xml:space="preserve">18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</si>
  <si>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</si>
  <si>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</si>
  <si>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</si>
  <si>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-859175259</t>
  </si>
  <si>
    <t xml:space="preserve">19</t>
  </si>
  <si>
    <t xml:space="preserve">974031121</t>
  </si>
  <si>
    <t xml:space="preserve">Vysekání rýh ve zdivu cihelném hl do 30 mm š do 30 mm</t>
  </si>
  <si>
    <t xml:space="preserve">m</t>
  </si>
  <si>
    <t xml:space="preserve">1676613773</t>
  </si>
  <si>
    <t xml:space="preserve">20</t>
  </si>
  <si>
    <t xml:space="preserve">974031122</t>
  </si>
  <si>
    <t xml:space="preserve">Vysekání rýh ve zdivu cihelném hl do 30 mm š do 70 mm</t>
  </si>
  <si>
    <t xml:space="preserve">1730963583</t>
  </si>
  <si>
    <t xml:space="preserve">974031143</t>
  </si>
  <si>
    <t xml:space="preserve">Vysekání rýh ve zdivu cihelném hl do 70 mm š do 100 mm</t>
  </si>
  <si>
    <t xml:space="preserve">-778396317</t>
  </si>
  <si>
    <t xml:space="preserve">22</t>
  </si>
  <si>
    <t xml:space="preserve">974031153</t>
  </si>
  <si>
    <t xml:space="preserve">Vysekání rýh ve zdivu cihelném hl do 100 mm š do 100 mm</t>
  </si>
  <si>
    <t xml:space="preserve">28686637</t>
  </si>
  <si>
    <t xml:space="preserve">23</t>
  </si>
  <si>
    <t xml:space="preserve">977131119</t>
  </si>
  <si>
    <t xml:space="preserve">Vrty příklepovými vrtáky D přes 28 do 32 mm do cihelného zdiva nebo prostého betonu</t>
  </si>
  <si>
    <t xml:space="preserve">-14338370</t>
  </si>
  <si>
    <t xml:space="preserve">24</t>
  </si>
  <si>
    <t xml:space="preserve">978011141</t>
  </si>
  <si>
    <t xml:space="preserve">Otlučení (osekání) vnitřní vápenné nebo vápenocementové omítky stropů v rozsahu přes 10 do 30 %</t>
  </si>
  <si>
    <t xml:space="preserve">1935031229</t>
  </si>
  <si>
    <t xml:space="preserve">25</t>
  </si>
  <si>
    <t xml:space="preserve">978013141</t>
  </si>
  <si>
    <t xml:space="preserve">Otlučení (osekání) vnitřní vápenné nebo vápenocementové omítky stěn v rozsahu přes 10 do 30 %</t>
  </si>
  <si>
    <t xml:space="preserve">867509749</t>
  </si>
  <si>
    <t xml:space="preserve">26</t>
  </si>
  <si>
    <t xml:space="preserve">978013191</t>
  </si>
  <si>
    <t xml:space="preserve">Otlučení (osekání) vnitřní vápenné nebo vápenocementové omítky stěn v rozsahu přes 50 do 100 %</t>
  </si>
  <si>
    <t xml:space="preserve">1405966109</t>
  </si>
  <si>
    <t xml:space="preserve">27</t>
  </si>
  <si>
    <t xml:space="preserve">978059541</t>
  </si>
  <si>
    <t xml:space="preserve">Odsekání a odebrání obkladů stěn z vnitřních obkládaček plochy přes 1 m2</t>
  </si>
  <si>
    <t xml:space="preserve">-1740966513</t>
  </si>
  <si>
    <t xml:space="preserve">(0,6+0,2+2,3)*0,7"kuchyn"</t>
  </si>
  <si>
    <t xml:space="preserve">"koupelna"(2,05+2,65)*2*2,1-0,8*2,0+(0,5+1,35*2)*0,3</t>
  </si>
  <si>
    <t xml:space="preserve">997</t>
  </si>
  <si>
    <t xml:space="preserve">Doprava suti a vybouraných hmot</t>
  </si>
  <si>
    <t xml:space="preserve">28</t>
  </si>
  <si>
    <t xml:space="preserve">997013214</t>
  </si>
  <si>
    <t xml:space="preserve">Vnitrostaveništní doprava suti a vybouraných hmot pro budovy v přes 12 do 15 m ručně</t>
  </si>
  <si>
    <t xml:space="preserve">t</t>
  </si>
  <si>
    <t xml:space="preserve">2051918751</t>
  </si>
  <si>
    <t xml:space="preserve">29</t>
  </si>
  <si>
    <t xml:space="preserve">997013501</t>
  </si>
  <si>
    <t xml:space="preserve">Odvoz suti a vybouraných hmot na skládku nebo meziskládku do 1 km se složením</t>
  </si>
  <si>
    <t xml:space="preserve">-1366784866</t>
  </si>
  <si>
    <t xml:space="preserve">30</t>
  </si>
  <si>
    <t xml:space="preserve">997013509</t>
  </si>
  <si>
    <t xml:space="preserve">Příplatek k odvozu suti a vybouraných hmot na skládku ZKD 1 km přes 1 km</t>
  </si>
  <si>
    <t xml:space="preserve">-441543321</t>
  </si>
  <si>
    <t xml:space="preserve">5,953*15 'Přepočtené koeficientem množství</t>
  </si>
  <si>
    <t xml:space="preserve">31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</si>
  <si>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</si>
  <si>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</si>
  <si>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56180371</t>
  </si>
  <si>
    <t xml:space="preserve">998</t>
  </si>
  <si>
    <t xml:space="preserve">Přesun hmot</t>
  </si>
  <si>
    <t xml:space="preserve">32</t>
  </si>
  <si>
    <t xml:space="preserve">998018003</t>
  </si>
  <si>
    <t xml:space="preserve">Přesun hmot pro budovy ruční pro budovy v přes 12 do 24 m</t>
  </si>
  <si>
    <t xml:space="preserve">927177786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</si>
  <si>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</si>
  <si>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</si>
  <si>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</si>
  <si>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</si>
  <si>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33</t>
  </si>
  <si>
    <t xml:space="preserve">721170974</t>
  </si>
  <si>
    <t xml:space="preserve">Potrubí z PVC krácení trub DN 110</t>
  </si>
  <si>
    <t xml:space="preserve">1885524313</t>
  </si>
  <si>
    <t xml:space="preserve">34</t>
  </si>
  <si>
    <t xml:space="preserve">721171803</t>
  </si>
  <si>
    <t xml:space="preserve">Demontáž potrubí z PVC D do 75</t>
  </si>
  <si>
    <t xml:space="preserve">1319839887</t>
  </si>
  <si>
    <t xml:space="preserve">35</t>
  </si>
  <si>
    <t xml:space="preserve">721171808</t>
  </si>
  <si>
    <t xml:space="preserve">Demontáž potrubí z PVC D přes 75 do 114</t>
  </si>
  <si>
    <t xml:space="preserve">-294229423</t>
  </si>
  <si>
    <t xml:space="preserve">36</t>
  </si>
  <si>
    <t xml:space="preserve">721171905</t>
  </si>
  <si>
    <t xml:space="preserve">Potrubí z PP vsazení odbočky do hrdla DN 110</t>
  </si>
  <si>
    <t xml:space="preserve">-1795614285</t>
  </si>
  <si>
    <t xml:space="preserve">37</t>
  </si>
  <si>
    <t xml:space="preserve">721171915</t>
  </si>
  <si>
    <t xml:space="preserve">Potrubí z PP propojení potrubí DN 110</t>
  </si>
  <si>
    <t xml:space="preserve">-1149115778</t>
  </si>
  <si>
    <t xml:space="preserve">38</t>
  </si>
  <si>
    <t xml:space="preserve">721174042</t>
  </si>
  <si>
    <t xml:space="preserve">Potrubí kanalizační z PP připojovací DN 40</t>
  </si>
  <si>
    <t xml:space="preserve">-1189588631</t>
  </si>
  <si>
    <t xml:space="preserve">39</t>
  </si>
  <si>
    <t xml:space="preserve">721174043</t>
  </si>
  <si>
    <t xml:space="preserve">Potrubí kanalizační z PP připojovací DN 50</t>
  </si>
  <si>
    <t xml:space="preserve">-579321343</t>
  </si>
  <si>
    <t xml:space="preserve">40</t>
  </si>
  <si>
    <t xml:space="preserve">721174045</t>
  </si>
  <si>
    <t xml:space="preserve">Potrubí kanalizační z PP připojovací DN 110</t>
  </si>
  <si>
    <t xml:space="preserve">1676229786</t>
  </si>
  <si>
    <t xml:space="preserve">41</t>
  </si>
  <si>
    <t xml:space="preserve">721194104</t>
  </si>
  <si>
    <t xml:space="preserve">Vyvedení a upevnění odpadních výpustek DN 40</t>
  </si>
  <si>
    <t xml:space="preserve">-1914796873</t>
  </si>
  <si>
    <t xml:space="preserve">42</t>
  </si>
  <si>
    <t xml:space="preserve">721194105</t>
  </si>
  <si>
    <t xml:space="preserve">Vyvedení a upevnění odpadních výpustek DN 50</t>
  </si>
  <si>
    <t xml:space="preserve">1284652051</t>
  </si>
  <si>
    <t xml:space="preserve">43</t>
  </si>
  <si>
    <t xml:space="preserve">721194109</t>
  </si>
  <si>
    <t xml:space="preserve">Vyvedení a upevnění odpadních výpustek DN 110</t>
  </si>
  <si>
    <t xml:space="preserve">-788611321</t>
  </si>
  <si>
    <t xml:space="preserve">44</t>
  </si>
  <si>
    <t xml:space="preserve">721226521</t>
  </si>
  <si>
    <t xml:space="preserve">Zápachová uzávěrka nástěnná pro pračku a myčku DN 40</t>
  </si>
  <si>
    <t xml:space="preserve">112549336</t>
  </si>
  <si>
    <t xml:space="preserve">45</t>
  </si>
  <si>
    <t xml:space="preserve">721290111</t>
  </si>
  <si>
    <t xml:space="preserve">Zkouška těsnosti potrubí kanalizace vodou DN do 125</t>
  </si>
  <si>
    <t xml:space="preserve">-1845454819</t>
  </si>
  <si>
    <t xml:space="preserve">46</t>
  </si>
  <si>
    <t xml:space="preserve">998721203</t>
  </si>
  <si>
    <t xml:space="preserve">Přesun hmot procentní pro vnitřní kanalizaci v objektech v přes 12 do 24 m</t>
  </si>
  <si>
    <t xml:space="preserve">%</t>
  </si>
  <si>
    <t xml:space="preserve">-2020793059</t>
  </si>
  <si>
    <t xml:space="preserve">722</t>
  </si>
  <si>
    <t xml:space="preserve">Zdravotechnika - vnitřní vodovod</t>
  </si>
  <si>
    <t xml:space="preserve">47</t>
  </si>
  <si>
    <t xml:space="preserve">722170801</t>
  </si>
  <si>
    <t xml:space="preserve">Demontáž rozvodů vody z plastů D do 25</t>
  </si>
  <si>
    <t xml:space="preserve">-1035695243</t>
  </si>
  <si>
    <t xml:space="preserve">48</t>
  </si>
  <si>
    <t xml:space="preserve">722174002</t>
  </si>
  <si>
    <t xml:space="preserve">Potrubí vodovodní plastové PPR svar polyfúze PN 16 D 20x2,8 mm</t>
  </si>
  <si>
    <t xml:space="preserve">-586886717</t>
  </si>
  <si>
    <t xml:space="preserve">49</t>
  </si>
  <si>
    <t xml:space="preserve">722174003</t>
  </si>
  <si>
    <t xml:space="preserve">Potrubí vodovodní plastové PPR svar polyfúze PN 16 D 25x3,5 mm</t>
  </si>
  <si>
    <t xml:space="preserve">1513248562</t>
  </si>
  <si>
    <t xml:space="preserve">50</t>
  </si>
  <si>
    <t xml:space="preserve">722181221</t>
  </si>
  <si>
    <t xml:space="preserve">Ochrana vodovodního potrubí přilepenými termoizolačními trubicemi z PE tl přes 6 do 9 mm DN do 22 mm</t>
  </si>
  <si>
    <t xml:space="preserve">380738582</t>
  </si>
  <si>
    <t xml:space="preserve">51</t>
  </si>
  <si>
    <t xml:space="preserve">722181222</t>
  </si>
  <si>
    <t xml:space="preserve">Ochrana vodovodního potrubí přilepenými termoizolačními trubicemi z PE tl přes 6 do 9 mm DN přes 22 do 45 mm</t>
  </si>
  <si>
    <t xml:space="preserve">325720739</t>
  </si>
  <si>
    <t xml:space="preserve">52</t>
  </si>
  <si>
    <t xml:space="preserve">722181851</t>
  </si>
  <si>
    <t xml:space="preserve">Demontáž termoizolačních trubic z trub D do 45</t>
  </si>
  <si>
    <t xml:space="preserve">930447517</t>
  </si>
  <si>
    <t xml:space="preserve">53</t>
  </si>
  <si>
    <t xml:space="preserve">722190401</t>
  </si>
  <si>
    <t xml:space="preserve">Vyvedení a upevnění výpustku DN do 25</t>
  </si>
  <si>
    <t xml:space="preserve">-1470381496</t>
  </si>
  <si>
    <t xml:space="preserve">"umyvadlo"2</t>
  </si>
  <si>
    <t xml:space="preserve">"vana"2</t>
  </si>
  <si>
    <t xml:space="preserve">"dřez"2</t>
  </si>
  <si>
    <t xml:space="preserve">"WC"1</t>
  </si>
  <si>
    <t xml:space="preserve">"přípojka pro myčku"1</t>
  </si>
  <si>
    <t xml:space="preserve">"přípojka pro pračku"1</t>
  </si>
  <si>
    <t xml:space="preserve">54</t>
  </si>
  <si>
    <t xml:space="preserve">722220862</t>
  </si>
  <si>
    <t xml:space="preserve">Demontáž armatur závitových se dvěma závity G přes 3/4 do 5/4</t>
  </si>
  <si>
    <t xml:space="preserve">-1493829146</t>
  </si>
  <si>
    <t xml:space="preserve">55</t>
  </si>
  <si>
    <t xml:space="preserve">722232045</t>
  </si>
  <si>
    <t xml:space="preserve">Kohout kulový přímý G 1" PN 42 do 185°C vnitřní závit</t>
  </si>
  <si>
    <t xml:space="preserve">-485506396</t>
  </si>
  <si>
    <t xml:space="preserve">56</t>
  </si>
  <si>
    <t xml:space="preserve">722232063</t>
  </si>
  <si>
    <t xml:space="preserve">Kohout kulový přímý G 1" PN 42 do 185°C vnitřní závit s vypouštěním</t>
  </si>
  <si>
    <t xml:space="preserve">48349830</t>
  </si>
  <si>
    <t xml:space="preserve">57</t>
  </si>
  <si>
    <t xml:space="preserve">722290234</t>
  </si>
  <si>
    <t xml:space="preserve">Proplach a dezinfekce vodovodního potrubí DN do 80</t>
  </si>
  <si>
    <t xml:space="preserve">-334671405</t>
  </si>
  <si>
    <t xml:space="preserve">58</t>
  </si>
  <si>
    <t xml:space="preserve">722290246</t>
  </si>
  <si>
    <t xml:space="preserve">Zkouška těsnosti vodovodního potrubí plastového DN do 40</t>
  </si>
  <si>
    <t xml:space="preserve">-1887471087</t>
  </si>
  <si>
    <t xml:space="preserve">59</t>
  </si>
  <si>
    <t xml:space="preserve">722-pc 1</t>
  </si>
  <si>
    <t xml:space="preserve">Příprava pro myčku</t>
  </si>
  <si>
    <t xml:space="preserve">-1040593636</t>
  </si>
  <si>
    <t xml:space="preserve">60</t>
  </si>
  <si>
    <t xml:space="preserve">722-pc 2</t>
  </si>
  <si>
    <t xml:space="preserve">Výměna příprava pro pračku</t>
  </si>
  <si>
    <t xml:space="preserve">-535073510</t>
  </si>
  <si>
    <t xml:space="preserve">61</t>
  </si>
  <si>
    <t xml:space="preserve">998722203</t>
  </si>
  <si>
    <t xml:space="preserve">Přesun hmot procentní pro vnitřní vodovod v objektech v přes 12 do 24 m</t>
  </si>
  <si>
    <t xml:space="preserve">-2120867155</t>
  </si>
  <si>
    <t xml:space="preserve">725</t>
  </si>
  <si>
    <t xml:space="preserve">Zdravotechnika - zařizovací předměty</t>
  </si>
  <si>
    <t xml:space="preserve">62</t>
  </si>
  <si>
    <t xml:space="preserve">725210821</t>
  </si>
  <si>
    <t xml:space="preserve">Demontáž umyvadel bez výtokových armatur</t>
  </si>
  <si>
    <t xml:space="preserve">soubor</t>
  </si>
  <si>
    <t xml:space="preserve">368580146</t>
  </si>
  <si>
    <t xml:space="preserve">63</t>
  </si>
  <si>
    <t xml:space="preserve">725212115</t>
  </si>
  <si>
    <t xml:space="preserve">Umyvadlo keramické bílé nábytkové šířky 600 mm+sifon včetně skříňky s jednou zásuvkou</t>
  </si>
  <si>
    <t xml:space="preserve">1012372404</t>
  </si>
  <si>
    <t xml:space="preserve">64</t>
  </si>
  <si>
    <t xml:space="preserve">72522-01</t>
  </si>
  <si>
    <t xml:space="preserve">D+M skříňka nad umyvadlo, otevíravá, s osvětlením, se zrcadlem</t>
  </si>
  <si>
    <t xml:space="preserve">1068671490</t>
  </si>
  <si>
    <t xml:space="preserve">65</t>
  </si>
  <si>
    <t xml:space="preserve">725220851</t>
  </si>
  <si>
    <t xml:space="preserve">Demontáž van akrylátových rohových</t>
  </si>
  <si>
    <t xml:space="preserve">1999231169</t>
  </si>
  <si>
    <t xml:space="preserve">66</t>
  </si>
  <si>
    <t xml:space="preserve">725222116</t>
  </si>
  <si>
    <t xml:space="preserve">Vana bez armatur výtokových akrylátová se zápachovou uzávěrkou 1700x700 mm</t>
  </si>
  <si>
    <t xml:space="preserve">351538321</t>
  </si>
  <si>
    <t xml:space="preserve">67</t>
  </si>
  <si>
    <t xml:space="preserve">725244905</t>
  </si>
  <si>
    <t xml:space="preserve">Montáž zástěny sprchové bezdveřové</t>
  </si>
  <si>
    <t xml:space="preserve">-1777527583</t>
  </si>
  <si>
    <t xml:space="preserve">68</t>
  </si>
  <si>
    <t xml:space="preserve">M</t>
  </si>
  <si>
    <t xml:space="preserve">55495046</t>
  </si>
  <si>
    <t xml:space="preserve">zástěna vanová skleněná tl 6mm jednodílná otvíravá do v 1500mm š 700mm</t>
  </si>
  <si>
    <t xml:space="preserve">-1933327851</t>
  </si>
  <si>
    <t xml:space="preserve">69</t>
  </si>
  <si>
    <t xml:space="preserve">725310823</t>
  </si>
  <si>
    <t xml:space="preserve">Demontáž dřez jednoduchý vestavěný v kuchyňských sestavách bez výtokových armatur</t>
  </si>
  <si>
    <t xml:space="preserve">-1446625012</t>
  </si>
  <si>
    <t xml:space="preserve">70</t>
  </si>
  <si>
    <t xml:space="preserve">7256-pc 1</t>
  </si>
  <si>
    <t xml:space="preserve">Vyřazení sporáku na základě vyřazovacího protokolu, následná likvidace sporáku</t>
  </si>
  <si>
    <t xml:space="preserve">-703839276</t>
  </si>
  <si>
    <t xml:space="preserve">71</t>
  </si>
  <si>
    <t xml:space="preserve">725820801</t>
  </si>
  <si>
    <t xml:space="preserve">Demontáž baterie nástěnné do G 3 / 4</t>
  </si>
  <si>
    <t xml:space="preserve">-77939453</t>
  </si>
  <si>
    <t xml:space="preserve">72</t>
  </si>
  <si>
    <t xml:space="preserve">725820802</t>
  </si>
  <si>
    <t xml:space="preserve">Demontáž baterie stojánkové do jednoho otvoru</t>
  </si>
  <si>
    <t xml:space="preserve">-294121203</t>
  </si>
  <si>
    <t xml:space="preserve">73</t>
  </si>
  <si>
    <t xml:space="preserve">725822613</t>
  </si>
  <si>
    <t xml:space="preserve">Baterie umyvadlová stojánková páková s výpustí</t>
  </si>
  <si>
    <t xml:space="preserve">1131811892</t>
  </si>
  <si>
    <t xml:space="preserve">74</t>
  </si>
  <si>
    <t xml:space="preserve">725831313</t>
  </si>
  <si>
    <t xml:space="preserve">Baterie vanová nástěnná páková s příslušenstvím a pohyblivým držákem</t>
  </si>
  <si>
    <t xml:space="preserve">-1449700969</t>
  </si>
  <si>
    <t xml:space="preserve">75</t>
  </si>
  <si>
    <t xml:space="preserve">725980123</t>
  </si>
  <si>
    <t xml:space="preserve">Dvířka 30/30</t>
  </si>
  <si>
    <t xml:space="preserve">-827522073</t>
  </si>
  <si>
    <t xml:space="preserve">"pod vanou"1</t>
  </si>
  <si>
    <t xml:space="preserve">"na WC"1</t>
  </si>
  <si>
    <t xml:space="preserve">76</t>
  </si>
  <si>
    <t xml:space="preserve">998725313</t>
  </si>
  <si>
    <t xml:space="preserve">Přesun hmot procentní pro zařizovací předměty ruční v objektech v přes 12 do 24 m</t>
  </si>
  <si>
    <t xml:space="preserve">-1700691415</t>
  </si>
  <si>
    <t xml:space="preserve">731</t>
  </si>
  <si>
    <t xml:space="preserve">Ústřední vytápění - kotelny</t>
  </si>
  <si>
    <t xml:space="preserve">77</t>
  </si>
  <si>
    <t xml:space="preserve">731191942</t>
  </si>
  <si>
    <t xml:space="preserve">Napuštění kotle po opravě pl kotle přes 5 do 10 m2</t>
  </si>
  <si>
    <t xml:space="preserve">744493412</t>
  </si>
  <si>
    <t xml:space="preserve">78</t>
  </si>
  <si>
    <t xml:space="preserve">731200823</t>
  </si>
  <si>
    <t xml:space="preserve">Demontáž kotle ocelového na plynná nebo kapalná paliva výkon do 25 kW</t>
  </si>
  <si>
    <t xml:space="preserve">-1807049060</t>
  </si>
  <si>
    <t xml:space="preserve">79</t>
  </si>
  <si>
    <t xml:space="preserve">731244493</t>
  </si>
  <si>
    <t xml:space="preserve">Montáž kotle ocelového závěsného na plyn kondenzačního o výkonu přes 20 do 28 kW</t>
  </si>
  <si>
    <t xml:space="preserve">-1295065622</t>
  </si>
  <si>
    <t xml:space="preserve">"zpětné osazení původně demontovaného kotle v nové pozici nedaleko pozice původní"1</t>
  </si>
  <si>
    <t xml:space="preserve">80</t>
  </si>
  <si>
    <t xml:space="preserve">731391812</t>
  </si>
  <si>
    <t xml:space="preserve">Vypuštění vody z kotle samospádem pl kotle přes 5 do 10 m2</t>
  </si>
  <si>
    <t xml:space="preserve">-1699225086</t>
  </si>
  <si>
    <t xml:space="preserve">81</t>
  </si>
  <si>
    <t xml:space="preserve">73181-01</t>
  </si>
  <si>
    <t xml:space="preserve">Úprava/doplnění potrubí odtahu spalin</t>
  </si>
  <si>
    <t xml:space="preserve">-179543715</t>
  </si>
  <si>
    <t xml:space="preserve">82</t>
  </si>
  <si>
    <t xml:space="preserve">73181-02</t>
  </si>
  <si>
    <t xml:space="preserve">Úprava/doplnění potrubí ÚT pro dopojení kotle v nové pozici</t>
  </si>
  <si>
    <t xml:space="preserve">-946726536</t>
  </si>
  <si>
    <t xml:space="preserve">83</t>
  </si>
  <si>
    <t xml:space="preserve">998731202</t>
  </si>
  <si>
    <t xml:space="preserve">Přesun hmot procentní pro kotelny v objektech v přes 6 do 12 m</t>
  </si>
  <si>
    <t xml:space="preserve">1475557200</t>
  </si>
  <si>
    <t xml:space="preserve">733</t>
  </si>
  <si>
    <t xml:space="preserve">Ústřední vytápění - rozvodné potrubí</t>
  </si>
  <si>
    <t xml:space="preserve">84</t>
  </si>
  <si>
    <t xml:space="preserve">733120815</t>
  </si>
  <si>
    <t xml:space="preserve">Demontáž potrubí ocelového hladkého D do 38</t>
  </si>
  <si>
    <t xml:space="preserve">-742517320</t>
  </si>
  <si>
    <t xml:space="preserve">"stávající potrubí ÚT v kuchyni"2*5,0</t>
  </si>
  <si>
    <t xml:space="preserve">85</t>
  </si>
  <si>
    <t xml:space="preserve">733221203</t>
  </si>
  <si>
    <t xml:space="preserve">Potrubí měděné měkké spojované tvrdým pájením D 18x1 mm</t>
  </si>
  <si>
    <t xml:space="preserve">1353678749</t>
  </si>
  <si>
    <t xml:space="preserve">86</t>
  </si>
  <si>
    <t xml:space="preserve">733291101</t>
  </si>
  <si>
    <t xml:space="preserve">Zkouška těsnosti potrubí měděné D do 35x1,5</t>
  </si>
  <si>
    <t xml:space="preserve">-966215945</t>
  </si>
  <si>
    <t xml:space="preserve">87</t>
  </si>
  <si>
    <t xml:space="preserve">733291903</t>
  </si>
  <si>
    <t xml:space="preserve">Propojení potrubí měděného při opravě D 18x1 mm</t>
  </si>
  <si>
    <t xml:space="preserve">783618711</t>
  </si>
  <si>
    <t xml:space="preserve">88</t>
  </si>
  <si>
    <t xml:space="preserve">733811231</t>
  </si>
  <si>
    <t xml:space="preserve">Ochrana potrubí ústředního vytápění termoizolačními trubicemi z PE tl přes 9 do 13 mm DN do 22 mm</t>
  </si>
  <si>
    <t xml:space="preserve">-1579192802</t>
  </si>
  <si>
    <t xml:space="preserve">89</t>
  </si>
  <si>
    <t xml:space="preserve">998733203</t>
  </si>
  <si>
    <t xml:space="preserve">Přesun hmot procentní pro rozvody potrubí v objektech v přes 12 do 24 m</t>
  </si>
  <si>
    <t xml:space="preserve">1716600448</t>
  </si>
  <si>
    <t xml:space="preserve">735</t>
  </si>
  <si>
    <t xml:space="preserve">Ústřední vytápění - otopná tělesa</t>
  </si>
  <si>
    <t xml:space="preserve">90</t>
  </si>
  <si>
    <t xml:space="preserve">735000911</t>
  </si>
  <si>
    <t xml:space="preserve">Vyregulování ventilu nebo kohoutu dvojregulačního s ručním ovládáním</t>
  </si>
  <si>
    <t xml:space="preserve">1190173015</t>
  </si>
  <si>
    <t xml:space="preserve">91</t>
  </si>
  <si>
    <t xml:space="preserve">735161811</t>
  </si>
  <si>
    <t xml:space="preserve">Demontáž otopného tělesa trubkového dl do 1500 mm</t>
  </si>
  <si>
    <t xml:space="preserve">187651936</t>
  </si>
  <si>
    <t xml:space="preserve">92</t>
  </si>
  <si>
    <t xml:space="preserve">735164511</t>
  </si>
  <si>
    <t xml:space="preserve">Montáž otopného tělesa trubkového na stěnu výšky tělesa do 1500 mm-koupelna</t>
  </si>
  <si>
    <t xml:space="preserve">-1908702629</t>
  </si>
  <si>
    <t xml:space="preserve">"zpětné osazení původně demontovaného radiátoru v původní pozici (po provedení obkladů)"1</t>
  </si>
  <si>
    <t xml:space="preserve">93</t>
  </si>
  <si>
    <t xml:space="preserve">735191901</t>
  </si>
  <si>
    <t xml:space="preserve">Vyzkoušení otopných těles ocelových po opravě tlakem</t>
  </si>
  <si>
    <t xml:space="preserve">-1969731756</t>
  </si>
  <si>
    <t xml:space="preserve">94</t>
  </si>
  <si>
    <t xml:space="preserve">735191903</t>
  </si>
  <si>
    <t xml:space="preserve">Vyčištění otopných těles ocelových nebo hliníkových proplachem vodou</t>
  </si>
  <si>
    <t xml:space="preserve">-510345993</t>
  </si>
  <si>
    <t xml:space="preserve">95</t>
  </si>
  <si>
    <t xml:space="preserve">735191905</t>
  </si>
  <si>
    <t xml:space="preserve">Odvzdušnění otopných těles</t>
  </si>
  <si>
    <t xml:space="preserve">618757142</t>
  </si>
  <si>
    <t xml:space="preserve">96</t>
  </si>
  <si>
    <t xml:space="preserve">735191910</t>
  </si>
  <si>
    <t xml:space="preserve">Napuštění vody do otopných těles</t>
  </si>
  <si>
    <t xml:space="preserve">-1987662122</t>
  </si>
  <si>
    <t xml:space="preserve">97</t>
  </si>
  <si>
    <t xml:space="preserve">735494811</t>
  </si>
  <si>
    <t xml:space="preserve">Vypuštění vody z otopných těles</t>
  </si>
  <si>
    <t xml:space="preserve">-360612344</t>
  </si>
  <si>
    <t xml:space="preserve">98</t>
  </si>
  <si>
    <t xml:space="preserve">998735203</t>
  </si>
  <si>
    <t xml:space="preserve">Přesun hmot procentní pro otopná tělesa v objektech v přes 12 do 24 m</t>
  </si>
  <si>
    <t xml:space="preserve">1813119690</t>
  </si>
  <si>
    <t xml:space="preserve">741</t>
  </si>
  <si>
    <t xml:space="preserve">Elektroinstalace - silnoproud</t>
  </si>
  <si>
    <t xml:space="preserve">99</t>
  </si>
  <si>
    <t xml:space="preserve">741110041</t>
  </si>
  <si>
    <t xml:space="preserve">Montáž trubka plastová ohebná D přes 11 do 23 mm uložená pevně</t>
  </si>
  <si>
    <t xml:space="preserve">217637830</t>
  </si>
  <si>
    <t xml:space="preserve">100</t>
  </si>
  <si>
    <t xml:space="preserve">34571063</t>
  </si>
  <si>
    <t xml:space="preserve">trubka elektroinstalační ohebná z PVC bílá d 23mm</t>
  </si>
  <si>
    <t xml:space="preserve">-1399079508</t>
  </si>
  <si>
    <t xml:space="preserve">4,76190476190476*1,05 'Přepočtené koeficientem množství</t>
  </si>
  <si>
    <t xml:space="preserve">101</t>
  </si>
  <si>
    <t xml:space="preserve">741112001</t>
  </si>
  <si>
    <t xml:space="preserve">Montáž krabice zapuštěná plastová kruhová</t>
  </si>
  <si>
    <t xml:space="preserve">73914694</t>
  </si>
  <si>
    <t xml:space="preserve">102</t>
  </si>
  <si>
    <t xml:space="preserve">34571450</t>
  </si>
  <si>
    <t xml:space="preserve">krabice pod omítku PVC </t>
  </si>
  <si>
    <t xml:space="preserve">-1212566460</t>
  </si>
  <si>
    <t xml:space="preserve">103</t>
  </si>
  <si>
    <t xml:space="preserve">741122611</t>
  </si>
  <si>
    <t xml:space="preserve">Montáž kabel Cu plný kulatý žíla 3x1,5 až 6 mm2 uložený pevně (např. CYKY)</t>
  </si>
  <si>
    <t xml:space="preserve">1031107981</t>
  </si>
  <si>
    <t xml:space="preserve">104</t>
  </si>
  <si>
    <t xml:space="preserve">34111030</t>
  </si>
  <si>
    <t xml:space="preserve">kabel instalační jádro Cu plné izolace PVC plášť PVC 450/750V (CYKY) 3x1,5mm2</t>
  </si>
  <si>
    <t xml:space="preserve">1364716776</t>
  </si>
  <si>
    <t xml:space="preserve">40*1,15 'Přepočtené koeficientem množství</t>
  </si>
  <si>
    <t xml:space="preserve">105</t>
  </si>
  <si>
    <t xml:space="preserve">34111036</t>
  </si>
  <si>
    <t xml:space="preserve">kabel instalační jádro Cu plné izolace PVC plášť PVC 450/750V (CYKY) 3x2,5mm2</t>
  </si>
  <si>
    <t xml:space="preserve">69288589</t>
  </si>
  <si>
    <t xml:space="preserve">150</t>
  </si>
  <si>
    <t xml:space="preserve">150*1,15 'Přepočtené koeficientem množství</t>
  </si>
  <si>
    <t xml:space="preserve">106</t>
  </si>
  <si>
    <t xml:space="preserve">741122641</t>
  </si>
  <si>
    <t xml:space="preserve">Montáž kabel Cu plný kulatý žíla 5x1,5 až 2,5 mm2 uložený pevně (např. CYKY)</t>
  </si>
  <si>
    <t xml:space="preserve">-1131464240</t>
  </si>
  <si>
    <t xml:space="preserve">107</t>
  </si>
  <si>
    <t xml:space="preserve">34111098</t>
  </si>
  <si>
    <t xml:space="preserve">kabel instalační jádro Cu plné izolace PVC plášť PVC 450/750V (CYKY) 5x2,5mm2</t>
  </si>
  <si>
    <t xml:space="preserve">-1164451374</t>
  </si>
  <si>
    <t xml:space="preserve">24*1,15 'Přepočtené koeficientem množství</t>
  </si>
  <si>
    <t xml:space="preserve">108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</si>
  <si>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</si>
  <si>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</si>
  <si>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225684060</t>
  </si>
  <si>
    <t xml:space="preserve">109</t>
  </si>
  <si>
    <t xml:space="preserve">741130001</t>
  </si>
  <si>
    <t xml:space="preserve">Ukončení vodič izolovaný do 2,5 mm2 v rozváděči nebo na přístroji</t>
  </si>
  <si>
    <t xml:space="preserve">2103404240</t>
  </si>
  <si>
    <t xml:space="preserve">110</t>
  </si>
  <si>
    <t xml:space="preserve">741130003</t>
  </si>
  <si>
    <t xml:space="preserve">Ukončení vodič izolovaný do 4 mm2 v rozváděči nebo na přístroji</t>
  </si>
  <si>
    <t xml:space="preserve">-133997829</t>
  </si>
  <si>
    <t xml:space="preserve">111</t>
  </si>
  <si>
    <t xml:space="preserve">7412-pc 1</t>
  </si>
  <si>
    <t xml:space="preserve">D+M samostatný rozvaděč pro koupelnu a kuchyn vč. výstroje (předpoklad: 6x jistič 1pól, 2x proudový chránič,jističochránič2x, 1x jistič 3pól, propoj. lišta, svorky, aj.)</t>
  </si>
  <si>
    <t xml:space="preserve">364818867</t>
  </si>
  <si>
    <t xml:space="preserve">112</t>
  </si>
  <si>
    <t xml:space="preserve">7412-pc 2</t>
  </si>
  <si>
    <t xml:space="preserve">Napojení ze  stávajícího rozvaděče </t>
  </si>
  <si>
    <t xml:space="preserve">1470493229</t>
  </si>
  <si>
    <t xml:space="preserve">113</t>
  </si>
  <si>
    <t xml:space="preserve">741310001</t>
  </si>
  <si>
    <t xml:space="preserve">Montáž spínač nástěnný 1-jednopólový prostředí normální se zapojením vodičů</t>
  </si>
  <si>
    <t xml:space="preserve">274261507</t>
  </si>
  <si>
    <t xml:space="preserve">114</t>
  </si>
  <si>
    <t xml:space="preserve">34535025</t>
  </si>
  <si>
    <t xml:space="preserve">přístroj spínače zápustného jednopólového, s krytem, řazení 1, IP44, šroubové svorky</t>
  </si>
  <si>
    <t xml:space="preserve">251377248</t>
  </si>
  <si>
    <t xml:space="preserve">115</t>
  </si>
  <si>
    <t xml:space="preserve">741311021</t>
  </si>
  <si>
    <t xml:space="preserve">Montáž přípojka sporáková s doutnavkou se zapojením vodičů</t>
  </si>
  <si>
    <t xml:space="preserve">1266535644</t>
  </si>
  <si>
    <t xml:space="preserve">116</t>
  </si>
  <si>
    <t xml:space="preserve">34536398</t>
  </si>
  <si>
    <t xml:space="preserve">spínač zapuštěný trojpólový páčkový se signalizační doutnavkou, řazení 3S, 25A, 400V, IP55, šroubové svorky</t>
  </si>
  <si>
    <t xml:space="preserve">-363334959</t>
  </si>
  <si>
    <t xml:space="preserve">117</t>
  </si>
  <si>
    <t xml:space="preserve">741311803</t>
  </si>
  <si>
    <t xml:space="preserve">Demontáž spínačů nástěnných normálních do 10 A bezšroubových bez zachování funkčnosti do 2 svorek</t>
  </si>
  <si>
    <t xml:space="preserve">1849511904</t>
  </si>
  <si>
    <t xml:space="preserve">118</t>
  </si>
  <si>
    <t xml:space="preserve">741313001</t>
  </si>
  <si>
    <t xml:space="preserve">Montáž zásuvka (polo)zapuštěná bezšroubové připojení 2P+PE se zapojením vodičů</t>
  </si>
  <si>
    <t xml:space="preserve">1856477681</t>
  </si>
  <si>
    <t xml:space="preserve">119</t>
  </si>
  <si>
    <t xml:space="preserve">34555241</t>
  </si>
  <si>
    <t xml:space="preserve">přístroj zásuvky zápustné jednonásobné, krytka s clonkami, bezšroubové svorky</t>
  </si>
  <si>
    <t xml:space="preserve">-1478591401</t>
  </si>
  <si>
    <t xml:space="preserve">120</t>
  </si>
  <si>
    <t xml:space="preserve">741313003</t>
  </si>
  <si>
    <t xml:space="preserve">Montáž zásuvka (polo)zapuštěná bezšroubové připojení 2x(2P+PE) dvojnásobná se zapojením vodičů</t>
  </si>
  <si>
    <t xml:space="preserve">-92024558</t>
  </si>
  <si>
    <t xml:space="preserve">121</t>
  </si>
  <si>
    <t xml:space="preserve">34555242</t>
  </si>
  <si>
    <t xml:space="preserve">zásuvka zápustná dvojnásobná, šikmá, s clonkami, bezšroubové svorky</t>
  </si>
  <si>
    <t xml:space="preserve">1453369717</t>
  </si>
  <si>
    <t xml:space="preserve">122</t>
  </si>
  <si>
    <t xml:space="preserve">741315813</t>
  </si>
  <si>
    <t xml:space="preserve">Demontáž zásuvek domovních normální prostředí do 16A zapuštěných bezšroubových bez zachování funkčnosti 2P+PE</t>
  </si>
  <si>
    <t xml:space="preserve">-961869338</t>
  </si>
  <si>
    <t xml:space="preserve">123</t>
  </si>
  <si>
    <t xml:space="preserve">741370002</t>
  </si>
  <si>
    <t xml:space="preserve">Montáž svítidlo žárovkové bytové stropní přisazené 1 zdroj se sklem-stávajícího</t>
  </si>
  <si>
    <t xml:space="preserve">-1530567677</t>
  </si>
  <si>
    <t xml:space="preserve">124</t>
  </si>
  <si>
    <t xml:space="preserve">741371841</t>
  </si>
  <si>
    <t xml:space="preserve">Demontáž svítidla stávajícího k dalšímu použití</t>
  </si>
  <si>
    <t xml:space="preserve">-164060527</t>
  </si>
  <si>
    <t xml:space="preserve">125</t>
  </si>
  <si>
    <t xml:space="preserve">741810001</t>
  </si>
  <si>
    <t xml:space="preserve">Celková prohlídka elektrického rozvodu a zařízení do 100 000,- Kč včetně revizní zprávy</t>
  </si>
  <si>
    <t xml:space="preserve">1237792785</t>
  </si>
  <si>
    <t xml:space="preserve">126</t>
  </si>
  <si>
    <t xml:space="preserve">741811011</t>
  </si>
  <si>
    <t xml:space="preserve">Kontrola rozvaděč nn silový hmotnosti do 200 kg</t>
  </si>
  <si>
    <t xml:space="preserve">-1237190377</t>
  </si>
  <si>
    <t xml:space="preserve">127</t>
  </si>
  <si>
    <t xml:space="preserve">7419-pc 1</t>
  </si>
  <si>
    <t xml:space="preserve">Pomocný instalační materiál (svorky, sádra, pásky, aj.)</t>
  </si>
  <si>
    <t xml:space="preserve">801894561</t>
  </si>
  <si>
    <t xml:space="preserve">128</t>
  </si>
  <si>
    <t xml:space="preserve">998741203</t>
  </si>
  <si>
    <t xml:space="preserve">Přesun hmot procentní pro silnoproud v objektech v přes 12 do 24 m</t>
  </si>
  <si>
    <t xml:space="preserve">664696857</t>
  </si>
  <si>
    <t xml:space="preserve">763</t>
  </si>
  <si>
    <t xml:space="preserve">Konstrukce suché výstavby</t>
  </si>
  <si>
    <t xml:space="preserve">129</t>
  </si>
  <si>
    <t xml:space="preserve">763121422</t>
  </si>
  <si>
    <t xml:space="preserve">SDK stěna předsazená tl 62,5 mm profil CW+UW 50 deska 1xH2 12,5 -zavěšené WC</t>
  </si>
  <si>
    <t xml:space="preserve">-977906601</t>
  </si>
  <si>
    <t xml:space="preserve">0,95*(1,2+0,2)</t>
  </si>
  <si>
    <t xml:space="preserve">130</t>
  </si>
  <si>
    <t xml:space="preserve">763121714</t>
  </si>
  <si>
    <t xml:space="preserve">SDK stěna předsazená základní penetrační nátěr</t>
  </si>
  <si>
    <t xml:space="preserve">-1607158659</t>
  </si>
  <si>
    <t xml:space="preserve">131</t>
  </si>
  <si>
    <t xml:space="preserve">763121751</t>
  </si>
  <si>
    <t xml:space="preserve">Příplatek k SDK stěně předsazené za plochu do 6 m2 jednotlivě</t>
  </si>
  <si>
    <t xml:space="preserve">1121309089</t>
  </si>
  <si>
    <t xml:space="preserve">132</t>
  </si>
  <si>
    <t xml:space="preserve">998763312</t>
  </si>
  <si>
    <t xml:space="preserve">Přesun hmot procentní pro dřevostavby ruční v objektech v přes 12 do 24 m</t>
  </si>
  <si>
    <t xml:space="preserve">667081174</t>
  </si>
  <si>
    <t xml:space="preserve">766</t>
  </si>
  <si>
    <t xml:space="preserve">Konstrukce truhlářské</t>
  </si>
  <si>
    <t xml:space="preserve">133</t>
  </si>
  <si>
    <t xml:space="preserve">766811141</t>
  </si>
  <si>
    <t xml:space="preserve">Příplatek k montáži kuchyňských skříněk za usazení vestavěné trouby</t>
  </si>
  <si>
    <t xml:space="preserve">-1322800909</t>
  </si>
  <si>
    <t xml:space="preserve">134</t>
  </si>
  <si>
    <t xml:space="preserve">54235005</t>
  </si>
  <si>
    <t xml:space="preserve">trouba horkovzdušná vestavná do 75l výkon 3480W š 60cm</t>
  </si>
  <si>
    <t xml:space="preserve">1726369873</t>
  </si>
  <si>
    <t xml:space="preserve">135</t>
  </si>
  <si>
    <t xml:space="preserve">766811221</t>
  </si>
  <si>
    <t xml:space="preserve">Příplatek k montáži kuchyňské pracovní desky za vyřezání otvoru</t>
  </si>
  <si>
    <t xml:space="preserve">-495568764</t>
  </si>
  <si>
    <t xml:space="preserve">136</t>
  </si>
  <si>
    <t xml:space="preserve">766811222</t>
  </si>
  <si>
    <t xml:space="preserve">Příplatek k montáži kuchyňské pracovní desky za usazení varné desky</t>
  </si>
  <si>
    <t xml:space="preserve">-61335091</t>
  </si>
  <si>
    <t xml:space="preserve">137</t>
  </si>
  <si>
    <t xml:space="preserve">54112000</t>
  </si>
  <si>
    <t xml:space="preserve">deska varná indukční 4 varné zóny</t>
  </si>
  <si>
    <t xml:space="preserve">-96212287</t>
  </si>
  <si>
    <t xml:space="preserve">138</t>
  </si>
  <si>
    <t xml:space="preserve">766-pc 7</t>
  </si>
  <si>
    <t xml:space="preserve">D+M kuchynské linky- spodní skříňky včetně dřezu, stoj.baterie, přípravy na myčku, prostoru pro sporák a horní skříňky včetně digestoře a osvětlení pod hrnimi skříňkami</t>
  </si>
  <si>
    <t xml:space="preserve">670669900</t>
  </si>
  <si>
    <t xml:space="preserve">139</t>
  </si>
  <si>
    <t xml:space="preserve">998766313</t>
  </si>
  <si>
    <t xml:space="preserve">Přesun hmot procentní pro kce truhlářské ruční v objektech v přes 12 do 24 m</t>
  </si>
  <si>
    <t xml:space="preserve">1120342478</t>
  </si>
  <si>
    <t xml:space="preserve">771</t>
  </si>
  <si>
    <t xml:space="preserve">Podlahy z dlaždic</t>
  </si>
  <si>
    <t xml:space="preserve">140</t>
  </si>
  <si>
    <t xml:space="preserve">771121011</t>
  </si>
  <si>
    <t xml:space="preserve">Nátěr penetrační na podlahu</t>
  </si>
  <si>
    <t xml:space="preserve">1704820943</t>
  </si>
  <si>
    <t xml:space="preserve">"koupelna"5,48</t>
  </si>
  <si>
    <t xml:space="preserve">141</t>
  </si>
  <si>
    <t xml:space="preserve">771121021</t>
  </si>
  <si>
    <t xml:space="preserve">Broušení anhydritového podkladu před pokládkou dlažby</t>
  </si>
  <si>
    <t xml:space="preserve">-1541412497</t>
  </si>
  <si>
    <t xml:space="preserve">142</t>
  </si>
  <si>
    <t xml:space="preserve">771151012</t>
  </si>
  <si>
    <t xml:space="preserve">Samonivelační stěrka podlah pevnosti 20 MPa tl přes 3 do 5 mm</t>
  </si>
  <si>
    <t xml:space="preserve">-698483903</t>
  </si>
  <si>
    <t xml:space="preserve">143</t>
  </si>
  <si>
    <t xml:space="preserve">771574413</t>
  </si>
  <si>
    <t xml:space="preserve">Montáž podlah keramických hladkých lepených cementovým flexibilním lepidlem přes 2 do 4 ks/m2</t>
  </si>
  <si>
    <t xml:space="preserve">-1116192693</t>
  </si>
  <si>
    <t xml:space="preserve">144</t>
  </si>
  <si>
    <t xml:space="preserve">59761136</t>
  </si>
  <si>
    <t xml:space="preserve">dlažba keramická slinutá mrazuvzdorná povrch hladký/lesklý tl do 10mm přes 2 do 4ks/m2</t>
  </si>
  <si>
    <t xml:space="preserve">-1140969232</t>
  </si>
  <si>
    <t xml:space="preserve">5,48*1,15 'Přepočtené koeficientem množství</t>
  </si>
  <si>
    <t xml:space="preserve">145</t>
  </si>
  <si>
    <t xml:space="preserve">771577211</t>
  </si>
  <si>
    <t xml:space="preserve">Příplatek k montáži podlah keramických lepených cementovým flexibilním lepidlem za plochu do 5 m2</t>
  </si>
  <si>
    <t xml:space="preserve">-1983830902</t>
  </si>
  <si>
    <t xml:space="preserve">146</t>
  </si>
  <si>
    <t xml:space="preserve">771591112</t>
  </si>
  <si>
    <t xml:space="preserve">Izolace pod dlažbu nátěrem nebo stěrkou ve dvou vrstvách</t>
  </si>
  <si>
    <t xml:space="preserve">1595764108</t>
  </si>
  <si>
    <t xml:space="preserve">"koupelna"2,75*2,15</t>
  </si>
  <si>
    <t xml:space="preserve">147</t>
  </si>
  <si>
    <t xml:space="preserve">771591115</t>
  </si>
  <si>
    <t xml:space="preserve">Podlahy spárování silikonem</t>
  </si>
  <si>
    <t xml:space="preserve">1557368779</t>
  </si>
  <si>
    <t xml:space="preserve">(2,65+2,05)*2</t>
  </si>
  <si>
    <t xml:space="preserve">148</t>
  </si>
  <si>
    <t xml:space="preserve">771591264</t>
  </si>
  <si>
    <t xml:space="preserve">Izolace těsnícími pásy mezi podlahou a stěnou</t>
  </si>
  <si>
    <t xml:space="preserve">533207355</t>
  </si>
  <si>
    <t xml:space="preserve">149</t>
  </si>
  <si>
    <t xml:space="preserve">998771313</t>
  </si>
  <si>
    <t xml:space="preserve">Přesun hmot procentní pro podlahy z dlaždic ruční v objektech v přes 12 do 24 m</t>
  </si>
  <si>
    <t xml:space="preserve">-934726700</t>
  </si>
  <si>
    <t xml:space="preserve">775</t>
  </si>
  <si>
    <t xml:space="preserve">Podlahy skládané</t>
  </si>
  <si>
    <t xml:space="preserve">775591905</t>
  </si>
  <si>
    <t xml:space="preserve">Oprava podlah dřevěných - tmelení celoplošné vlysové, parketové podlahy</t>
  </si>
  <si>
    <t xml:space="preserve">-536037704</t>
  </si>
  <si>
    <t xml:space="preserve">8,275</t>
  </si>
  <si>
    <t xml:space="preserve">151</t>
  </si>
  <si>
    <t xml:space="preserve">775591919</t>
  </si>
  <si>
    <t xml:space="preserve">Oprava podlah dřevěných - broušení celkové včetně tmelení</t>
  </si>
  <si>
    <t xml:space="preserve">1444221311</t>
  </si>
  <si>
    <t xml:space="preserve">2,4*3,25+1,9*0,25</t>
  </si>
  <si>
    <t xml:space="preserve">152</t>
  </si>
  <si>
    <t xml:space="preserve">775591920</t>
  </si>
  <si>
    <t xml:space="preserve">Oprava podlah dřevěných - vysátí povrchu</t>
  </si>
  <si>
    <t xml:space="preserve">6927990</t>
  </si>
  <si>
    <t xml:space="preserve">153</t>
  </si>
  <si>
    <t xml:space="preserve">775591941</t>
  </si>
  <si>
    <t xml:space="preserve">Oprava podlah dřevěných - pastování 2x</t>
  </si>
  <si>
    <t xml:space="preserve">-1745542654</t>
  </si>
  <si>
    <t xml:space="preserve">154</t>
  </si>
  <si>
    <t xml:space="preserve">998775313</t>
  </si>
  <si>
    <t xml:space="preserve">Přesun hmot procentní pro podlahy skládané ruční v objektech v přes 12 do 24 m</t>
  </si>
  <si>
    <t xml:space="preserve">298152559</t>
  </si>
  <si>
    <t xml:space="preserve">781</t>
  </si>
  <si>
    <t xml:space="preserve">Dokončovací práce - obklady</t>
  </si>
  <si>
    <t xml:space="preserve">155</t>
  </si>
  <si>
    <t xml:space="preserve">781121011</t>
  </si>
  <si>
    <t xml:space="preserve">Nátěr penetrační na stěnu</t>
  </si>
  <si>
    <t xml:space="preserve">-724613209</t>
  </si>
  <si>
    <t xml:space="preserve">"koupelna"(2,65+2,05)*2*2,1-0,8*2,0</t>
  </si>
  <si>
    <t xml:space="preserve">"kuchyn"(0,6+2,4+2,6)*0,6+0,6*0,3</t>
  </si>
  <si>
    <t xml:space="preserve">156</t>
  </si>
  <si>
    <t xml:space="preserve">781131112</t>
  </si>
  <si>
    <t xml:space="preserve">Izolace pod obklad nátěrem nebo stěrkou ve dvou vrstvách</t>
  </si>
  <si>
    <t xml:space="preserve">-835842817</t>
  </si>
  <si>
    <t xml:space="preserve">(2,3+0,75*2)*1,5</t>
  </si>
  <si>
    <t xml:space="preserve">157</t>
  </si>
  <si>
    <t xml:space="preserve">781131241</t>
  </si>
  <si>
    <t xml:space="preserve">Izolace pod obklad těsnícími pásy vnitřní kout</t>
  </si>
  <si>
    <t xml:space="preserve">1545532950</t>
  </si>
  <si>
    <t xml:space="preserve">1,5*4</t>
  </si>
  <si>
    <t xml:space="preserve">158</t>
  </si>
  <si>
    <t xml:space="preserve">781472214</t>
  </si>
  <si>
    <t xml:space="preserve">Montáž obkladů keramických hladkých lepených cementovým flexibilním lepidlem přes 4 do 6 ks/m2</t>
  </si>
  <si>
    <t xml:space="preserve">-1943817625</t>
  </si>
  <si>
    <t xml:space="preserve">159</t>
  </si>
  <si>
    <t xml:space="preserve">59761707</t>
  </si>
  <si>
    <t xml:space="preserve">obklad keramický nemrazuvzdorný povrch hladký/lesklý tl do 10mm přes 4 do 6ks/m2</t>
  </si>
  <si>
    <t xml:space="preserve">-1021474280</t>
  </si>
  <si>
    <t xml:space="preserve">22,7971919342793*1,15 'Přepočtené koeficientem množství</t>
  </si>
  <si>
    <t xml:space="preserve">160</t>
  </si>
  <si>
    <t xml:space="preserve">781472291</t>
  </si>
  <si>
    <t xml:space="preserve">Příplatek k montáži obkladů keramických lepených cementovým flexibilním lepidlem za plochu do 10 m2</t>
  </si>
  <si>
    <t xml:space="preserve">-705380647</t>
  </si>
  <si>
    <t xml:space="preserve">161</t>
  </si>
  <si>
    <t xml:space="preserve">781492211</t>
  </si>
  <si>
    <t xml:space="preserve">Montáž a dod.profilů rohových lepených flexibilním cementovým lepidlem</t>
  </si>
  <si>
    <t xml:space="preserve">-497228404</t>
  </si>
  <si>
    <t xml:space="preserve">4*2,1+0,5+1,0*4</t>
  </si>
  <si>
    <t xml:space="preserve">4*0,6</t>
  </si>
  <si>
    <t xml:space="preserve">162</t>
  </si>
  <si>
    <t xml:space="preserve">781492251</t>
  </si>
  <si>
    <t xml:space="preserve">Montáž a dod.profilů ukončovacích lepených flexibilním cementovým lepidlem</t>
  </si>
  <si>
    <t xml:space="preserve">-1857086454</t>
  </si>
  <si>
    <t xml:space="preserve">163</t>
  </si>
  <si>
    <t xml:space="preserve">781571141</t>
  </si>
  <si>
    <t xml:space="preserve">Montáž keramických obkladů ostění šířky přes 200 do 400 mm lepených flexibilním lepidlem</t>
  </si>
  <si>
    <t xml:space="preserve">-1814499942</t>
  </si>
  <si>
    <t xml:space="preserve">0,4*2</t>
  </si>
  <si>
    <t xml:space="preserve">1,0*2</t>
  </si>
  <si>
    <t xml:space="preserve">164</t>
  </si>
  <si>
    <t xml:space="preserve">781674113</t>
  </si>
  <si>
    <t xml:space="preserve">Montáž keramických obkladů parapetů š do 300 mm lepených flexibilním lepidlem</t>
  </si>
  <si>
    <t xml:space="preserve">-1017043324</t>
  </si>
  <si>
    <t xml:space="preserve">0,5+0,9</t>
  </si>
  <si>
    <t xml:space="preserve">165</t>
  </si>
  <si>
    <t xml:space="preserve">998781313</t>
  </si>
  <si>
    <t xml:space="preserve">Přesun hmot procentní pro obklady keramické ruční v objektech v přes 12 do 24 m</t>
  </si>
  <si>
    <t xml:space="preserve">2089203767</t>
  </si>
  <si>
    <t xml:space="preserve">784</t>
  </si>
  <si>
    <t xml:space="preserve">Dokončovací práce - malby a tapety</t>
  </si>
  <si>
    <t xml:space="preserve">166</t>
  </si>
  <si>
    <t xml:space="preserve">784181103</t>
  </si>
  <si>
    <t xml:space="preserve">Základní akrylátová jednonásobná bezbarvá penetrace podkladu v místnostech v přes 3,80 do 5,00 m</t>
  </si>
  <si>
    <t xml:space="preserve">-858587536</t>
  </si>
  <si>
    <t xml:space="preserve">7,6+5,48+1,03+4,8*1,1+1,0*2,1+1,5*2,1</t>
  </si>
  <si>
    <t xml:space="preserve">"chodby"(1,5+4,8)*2*3,45</t>
  </si>
  <si>
    <t xml:space="preserve">"Koupelna"(2,65+2,05)*2*1,35+4</t>
  </si>
  <si>
    <t xml:space="preserve">"kuchyn"(2,4+3,25)*2*3,45</t>
  </si>
  <si>
    <t xml:space="preserve">167</t>
  </si>
  <si>
    <t xml:space="preserve">784221101</t>
  </si>
  <si>
    <t xml:space="preserve">Dvojnásobné bílé malby ze směsí za sucha dobře otěruvzdorných v místnostech do 3,80 m</t>
  </si>
  <si>
    <t xml:space="preserve">1815870460</t>
  </si>
  <si>
    <t xml:space="preserve">HZS</t>
  </si>
  <si>
    <t xml:space="preserve">Hodinové zúčtovací sazby</t>
  </si>
  <si>
    <t xml:space="preserve">168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</si>
  <si>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</si>
  <si>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</si>
  <si>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</si>
  <si>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</si>
  <si>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1082413188</t>
  </si>
  <si>
    <t xml:space="preserve">"drobné pomocné instalatérské práce"6-1</t>
  </si>
  <si>
    <t xml:space="preserve">169</t>
  </si>
  <si>
    <t xml:space="preserve">HZS2221</t>
  </si>
  <si>
    <t xml:space="preserve">Hodinová zúčtovací sazba topenář</t>
  </si>
  <si>
    <t xml:space="preserve">-631019098</t>
  </si>
  <si>
    <t xml:space="preserve">"drobné pomocné instalatérské práce"5</t>
  </si>
  <si>
    <t xml:space="preserve">170</t>
  </si>
  <si>
    <t xml:space="preserve">HZS2231</t>
  </si>
  <si>
    <t xml:space="preserve">Hodinová zúčtovací sazba elektrikář</t>
  </si>
  <si>
    <t xml:space="preserve">-1719068849</t>
  </si>
  <si>
    <t xml:space="preserve">"vyhledání nápojných míst, prohlídka systému"2</t>
  </si>
  <si>
    <t xml:space="preserve">"drobné pomocné elektromontážní práce"8-1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</si>
  <si>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</si>
  <si>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</si>
  <si>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</si>
  <si>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</si>
  <si>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171</t>
  </si>
  <si>
    <t xml:space="preserve">030001000</t>
  </si>
  <si>
    <t xml:space="preserve">Zařízení staveniště 1%</t>
  </si>
  <si>
    <t xml:space="preserve">1024</t>
  </si>
  <si>
    <t xml:space="preserve">369028430</t>
  </si>
  <si>
    <t xml:space="preserve">VRN6</t>
  </si>
  <si>
    <t xml:space="preserve">Územní vlivy</t>
  </si>
  <si>
    <t xml:space="preserve">172</t>
  </si>
  <si>
    <t xml:space="preserve">060001000</t>
  </si>
  <si>
    <t xml:space="preserve">Územní vlivy 3,2%</t>
  </si>
  <si>
    <t xml:space="preserve">-936691052</t>
  </si>
  <si>
    <t xml:space="preserve">VRN7</t>
  </si>
  <si>
    <t xml:space="preserve">Provozní vlivy</t>
  </si>
  <si>
    <t xml:space="preserve">173</t>
  </si>
  <si>
    <t xml:space="preserve">070001000</t>
  </si>
  <si>
    <t xml:space="preserve">Provozní vlivy 1,5%</t>
  </si>
  <si>
    <t xml:space="preserve">1351565241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</si>
</sst>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1.jpeg"/><Relationship Id="rId4" Type="http://schemas.openxmlformats.org/officeDocument/2006/relationships/hyperlink" Target="https://app.urs.cz/products/kros4" TargetMode="External"/><Relationship Id="rId5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367200</xdr:colOff>
      <xdr:row>5</xdr:row>
      <xdr:rowOff>468360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560" y="720000"/>
          <a:ext cx="1033920" cy="937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175680</xdr:colOff>
      <xdr:row>84</xdr:row>
      <xdr:rowOff>468720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800" y="13396680"/>
          <a:ext cx="1128240" cy="10260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362520</xdr:colOff>
      <xdr:row>3</xdr:row>
      <xdr:rowOff>0</xdr:rowOff>
    </xdr:from>
    <xdr:to>
      <xdr:col>9</xdr:col>
      <xdr:colOff>1214640</xdr:colOff>
      <xdr:row>6</xdr:row>
      <xdr:rowOff>208800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331760" y="720000"/>
          <a:ext cx="852120" cy="7664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81</xdr:row>
      <xdr:rowOff>0</xdr:rowOff>
    </xdr:from>
    <xdr:to>
      <xdr:col>9</xdr:col>
      <xdr:colOff>1214640</xdr:colOff>
      <xdr:row>84</xdr:row>
      <xdr:rowOff>208800</xdr:rowOff>
    </xdr:to>
    <xdr:pic>
      <xdr:nvPicPr>
        <xdr:cNvPr id="4" name="Picture 2" descr=""/>
        <xdr:cNvPicPr/>
      </xdr:nvPicPr>
      <xdr:blipFill>
        <a:blip r:embed="rId2"/>
        <a:stretch/>
      </xdr:blipFill>
      <xdr:spPr>
        <a:xfrm>
          <a:off x="7331760" y="13241520"/>
          <a:ext cx="852120" cy="7664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125</xdr:row>
      <xdr:rowOff>0</xdr:rowOff>
    </xdr:from>
    <xdr:to>
      <xdr:col>9</xdr:col>
      <xdr:colOff>1214640</xdr:colOff>
      <xdr:row>128</xdr:row>
      <xdr:rowOff>208800</xdr:rowOff>
    </xdr:to>
    <xdr:pic>
      <xdr:nvPicPr>
        <xdr:cNvPr id="5" name="Picture 3" descr=""/>
        <xdr:cNvPicPr/>
      </xdr:nvPicPr>
      <xdr:blipFill>
        <a:blip r:embed="rId3"/>
        <a:stretch/>
      </xdr:blipFill>
      <xdr:spPr>
        <a:xfrm>
          <a:off x="7331760" y="23162400"/>
          <a:ext cx="852120" cy="76608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6" name="Picture 4" descr="">
          <a:hlinkClick r:id="rId4"/>
        </xdr:cNvPr>
        <xdr:cNvPicPr/>
      </xdr:nvPicPr>
      <xdr:blipFill>
        <a:blip r:embed="rId5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tru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/>
      <c r="BA1" s="2" t="s">
        <v>1</v>
      </c>
      <c r="BB1" s="2"/>
      <c r="BT1" s="2" t="s">
        <v>2</v>
      </c>
      <c r="BU1" s="2" t="s">
        <v>2</v>
      </c>
      <c r="BV1" s="2" t="s">
        <v>3</v>
      </c>
    </row>
    <row r="2" customFormat="false" ht="36.95" hidden="false" customHeight="true" outlineLevel="0" collapsed="false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5</v>
      </c>
      <c r="BT2" s="4" t="s">
        <v>6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5</v>
      </c>
      <c r="BT3" s="4" t="s">
        <v>7</v>
      </c>
    </row>
    <row r="4" customFormat="false" ht="24.95" hidden="false" customHeight="true" outlineLevel="0" collapsed="false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customFormat="false" ht="12" hidden="false" customHeight="true" outlineLevel="0" collapsed="false">
      <c r="B5" s="7"/>
      <c r="D5" s="11" t="s">
        <v>12</v>
      </c>
      <c r="K5" s="12" t="s">
        <v>13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R5" s="7"/>
      <c r="BE5" s="13" t="s">
        <v>14</v>
      </c>
      <c r="BS5" s="4" t="s">
        <v>5</v>
      </c>
    </row>
    <row r="6" customFormat="false" ht="36.95" hidden="false" customHeight="true" outlineLevel="0" collapsed="false">
      <c r="B6" s="7"/>
      <c r="D6" s="14" t="s">
        <v>15</v>
      </c>
      <c r="K6" s="15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7"/>
      <c r="BE6" s="13"/>
      <c r="BS6" s="4" t="s">
        <v>5</v>
      </c>
    </row>
    <row r="7" customFormat="false" ht="12" hidden="false" customHeight="true" outlineLevel="0" collapsed="false">
      <c r="B7" s="7"/>
      <c r="D7" s="16" t="s">
        <v>17</v>
      </c>
      <c r="K7" s="17"/>
      <c r="AK7" s="16" t="s">
        <v>18</v>
      </c>
      <c r="AN7" s="17"/>
      <c r="AR7" s="7"/>
      <c r="BE7" s="13"/>
      <c r="BS7" s="4" t="s">
        <v>5</v>
      </c>
    </row>
    <row r="8" customFormat="false" ht="12" hidden="false" customHeight="true" outlineLevel="0" collapsed="false">
      <c r="B8" s="7"/>
      <c r="D8" s="16" t="s">
        <v>19</v>
      </c>
      <c r="K8" s="17" t="s">
        <v>20</v>
      </c>
      <c r="AK8" s="16" t="s">
        <v>21</v>
      </c>
      <c r="AN8" s="18" t="s">
        <v>22</v>
      </c>
      <c r="AR8" s="7"/>
      <c r="BE8" s="13"/>
      <c r="BS8" s="4" t="s">
        <v>5</v>
      </c>
    </row>
    <row r="9" customFormat="false" ht="14.4" hidden="false" customHeight="true" outlineLevel="0" collapsed="false">
      <c r="B9" s="7"/>
      <c r="AR9" s="7"/>
      <c r="BE9" s="13"/>
      <c r="BS9" s="4" t="s">
        <v>5</v>
      </c>
    </row>
    <row r="10" customFormat="false" ht="12" hidden="false" customHeight="true" outlineLevel="0" collapsed="false">
      <c r="B10" s="7"/>
      <c r="D10" s="16" t="s">
        <v>23</v>
      </c>
      <c r="AK10" s="16" t="s">
        <v>24</v>
      </c>
      <c r="AN10" s="17"/>
      <c r="AR10" s="7"/>
      <c r="BE10" s="13"/>
      <c r="BS10" s="4" t="s">
        <v>5</v>
      </c>
    </row>
    <row r="11" customFormat="false" ht="18.5" hidden="false" customHeight="true" outlineLevel="0" collapsed="false">
      <c r="B11" s="7"/>
      <c r="E11" s="17" t="s">
        <v>25</v>
      </c>
      <c r="AK11" s="16" t="s">
        <v>26</v>
      </c>
      <c r="AN11" s="17"/>
      <c r="AR11" s="7"/>
      <c r="BE11" s="13"/>
      <c r="BS11" s="4" t="s">
        <v>5</v>
      </c>
    </row>
    <row r="12" customFormat="false" ht="6.95" hidden="false" customHeight="true" outlineLevel="0" collapsed="false">
      <c r="B12" s="7"/>
      <c r="AR12" s="7"/>
      <c r="BE12" s="13"/>
      <c r="BS12" s="4" t="s">
        <v>5</v>
      </c>
    </row>
    <row r="13" customFormat="false" ht="12" hidden="false" customHeight="true" outlineLevel="0" collapsed="false">
      <c r="B13" s="7"/>
      <c r="D13" s="16" t="s">
        <v>27</v>
      </c>
      <c r="AK13" s="16" t="s">
        <v>24</v>
      </c>
      <c r="AN13" s="19" t="s">
        <v>28</v>
      </c>
      <c r="AR13" s="7"/>
      <c r="BE13" s="13"/>
      <c r="BS13" s="4" t="s">
        <v>5</v>
      </c>
    </row>
    <row r="14" customFormat="false" ht="12.8" hidden="false" customHeight="false" outlineLevel="0" collapsed="false">
      <c r="B14" s="7"/>
      <c r="E14" s="20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26</v>
      </c>
      <c r="AN14" s="19" t="s">
        <v>28</v>
      </c>
      <c r="AR14" s="7"/>
      <c r="BE14" s="13"/>
      <c r="BS14" s="4" t="s">
        <v>5</v>
      </c>
    </row>
    <row r="15" customFormat="false" ht="6.95" hidden="false" customHeight="true" outlineLevel="0" collapsed="false">
      <c r="B15" s="7"/>
      <c r="AR15" s="7"/>
      <c r="BE15" s="13"/>
      <c r="BS15" s="4" t="s">
        <v>2</v>
      </c>
    </row>
    <row r="16" customFormat="false" ht="12" hidden="false" customHeight="true" outlineLevel="0" collapsed="false">
      <c r="B16" s="7"/>
      <c r="D16" s="16" t="s">
        <v>29</v>
      </c>
      <c r="AK16" s="16" t="s">
        <v>24</v>
      </c>
      <c r="AN16" s="17"/>
      <c r="AR16" s="7"/>
      <c r="BE16" s="13"/>
      <c r="BS16" s="4" t="s">
        <v>2</v>
      </c>
    </row>
    <row r="17" customFormat="false" ht="18.5" hidden="false" customHeight="true" outlineLevel="0" collapsed="false">
      <c r="B17" s="7"/>
      <c r="E17" s="17" t="s">
        <v>30</v>
      </c>
      <c r="AK17" s="16" t="s">
        <v>26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5</v>
      </c>
    </row>
    <row r="19" customFormat="false" ht="12" hidden="false" customHeight="true" outlineLevel="0" collapsed="false">
      <c r="B19" s="7"/>
      <c r="D19" s="16" t="s">
        <v>32</v>
      </c>
      <c r="AK19" s="16" t="s">
        <v>24</v>
      </c>
      <c r="AN19" s="17"/>
      <c r="AR19" s="7"/>
      <c r="BE19" s="13"/>
      <c r="BS19" s="4" t="s">
        <v>5</v>
      </c>
    </row>
    <row r="20" customFormat="false" ht="18.5" hidden="false" customHeight="true" outlineLevel="0" collapsed="false">
      <c r="B20" s="7"/>
      <c r="E20" s="17" t="s">
        <v>30</v>
      </c>
      <c r="AK20" s="16" t="s">
        <v>26</v>
      </c>
      <c r="AN20" s="17"/>
      <c r="AR20" s="7"/>
      <c r="BE20" s="13"/>
      <c r="BS20" s="4" t="s">
        <v>31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16.5" hidden="false" customHeight="true" outlineLevel="0" collapsed="false">
      <c r="B23" s="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35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36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37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38</v>
      </c>
      <c r="F29" s="16" t="s">
        <v>39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40</v>
      </c>
      <c r="L30" s="32" t="n">
        <v>0.12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41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42</v>
      </c>
      <c r="L32" s="32" t="n">
        <v>0.12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43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3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"/>
    </row>
    <row r="35" s="28" customFormat="true" ht="25.9" hidden="false" customHeight="true" outlineLevel="0" collapsed="false">
      <c r="A35" s="23"/>
      <c r="B35" s="24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7"/>
      <c r="AR38" s="7"/>
    </row>
    <row r="39" customFormat="false" ht="14.4" hidden="false" customHeight="true" outlineLevel="0" collapsed="false">
      <c r="B39" s="7"/>
      <c r="AR39" s="7"/>
    </row>
    <row r="40" customFormat="false" ht="14.4" hidden="false" customHeight="true" outlineLevel="0" collapsed="false">
      <c r="B40" s="7"/>
      <c r="AR40" s="7"/>
    </row>
    <row r="41" customFormat="false" ht="14.4" hidden="false" customHeight="true" outlineLevel="0" collapsed="false">
      <c r="B41" s="7"/>
      <c r="AR41" s="7"/>
    </row>
    <row r="42" customFormat="false" ht="14.4" hidden="false" customHeight="true" outlineLevel="0" collapsed="false">
      <c r="B42" s="7"/>
      <c r="AR42" s="7"/>
    </row>
    <row r="43" customFormat="false" ht="14.4" hidden="false" customHeight="true" outlineLevel="0" collapsed="false">
      <c r="B43" s="7"/>
      <c r="AR43" s="7"/>
    </row>
    <row r="44" customFormat="false" ht="14.4" hidden="false" customHeight="true" outlineLevel="0" collapsed="false">
      <c r="B44" s="7"/>
      <c r="AR44" s="7"/>
    </row>
    <row r="45" customFormat="false" ht="14.4" hidden="false" customHeight="true" outlineLevel="0" collapsed="false">
      <c r="B45" s="7"/>
      <c r="AR45" s="7"/>
    </row>
    <row r="46" customFormat="false" ht="14.4" hidden="false" customHeight="true" outlineLevel="0" collapsed="false">
      <c r="B46" s="7"/>
      <c r="AR46" s="7"/>
    </row>
    <row r="47" customFormat="false" ht="14.4" hidden="false" customHeight="true" outlineLevel="0" collapsed="false">
      <c r="B47" s="7"/>
      <c r="AR47" s="7"/>
    </row>
    <row r="48" customFormat="false" ht="14.4" hidden="false" customHeight="true" outlineLevel="0" collapsed="false">
      <c r="B48" s="7"/>
      <c r="AR48" s="7"/>
    </row>
    <row r="49" s="28" customFormat="true" ht="14.4" hidden="false" customHeight="true" outlineLevel="0" collapsed="false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7"/>
      <c r="AR50" s="7"/>
    </row>
    <row r="51" customFormat="false" ht="12.8" hidden="false" customHeight="false" outlineLevel="0" collapsed="false">
      <c r="B51" s="7"/>
      <c r="AR51" s="7"/>
    </row>
    <row r="52" customFormat="false" ht="12.8" hidden="false" customHeight="false" outlineLevel="0" collapsed="false">
      <c r="B52" s="7"/>
      <c r="AR52" s="7"/>
    </row>
    <row r="53" customFormat="false" ht="12.8" hidden="false" customHeight="false" outlineLevel="0" collapsed="false">
      <c r="B53" s="7"/>
      <c r="AR53" s="7"/>
    </row>
    <row r="54" customFormat="false" ht="12.8" hidden="false" customHeight="false" outlineLevel="0" collapsed="false">
      <c r="B54" s="7"/>
      <c r="AR54" s="7"/>
    </row>
    <row r="55" customFormat="false" ht="12.8" hidden="false" customHeight="false" outlineLevel="0" collapsed="false">
      <c r="B55" s="7"/>
      <c r="AR55" s="7"/>
    </row>
    <row r="56" customFormat="false" ht="12.8" hidden="false" customHeight="false" outlineLevel="0" collapsed="false">
      <c r="B56" s="7"/>
      <c r="AR56" s="7"/>
    </row>
    <row r="57" customFormat="false" ht="12.8" hidden="false" customHeight="false" outlineLevel="0" collapsed="false">
      <c r="B57" s="7"/>
      <c r="AR57" s="7"/>
    </row>
    <row r="58" customFormat="false" ht="12.8" hidden="false" customHeight="false" outlineLevel="0" collapsed="false">
      <c r="B58" s="7"/>
      <c r="AR58" s="7"/>
    </row>
    <row r="59" customFormat="false" ht="12.8" hidden="false" customHeight="false" outlineLevel="0" collapsed="false">
      <c r="B59" s="7"/>
      <c r="AR59" s="7"/>
    </row>
    <row r="60" s="28" customFormat="true" ht="12.8" hidden="false" customHeight="false" outlineLevel="0" collapsed="false">
      <c r="A60" s="23"/>
      <c r="B60" s="24"/>
      <c r="C60" s="23"/>
      <c r="D60" s="43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49</v>
      </c>
      <c r="AI60" s="26"/>
      <c r="AJ60" s="26"/>
      <c r="AK60" s="26"/>
      <c r="AL60" s="26"/>
      <c r="AM60" s="43" t="s">
        <v>50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7"/>
      <c r="AR61" s="7"/>
    </row>
    <row r="62" customFormat="false" ht="12.8" hidden="false" customHeight="false" outlineLevel="0" collapsed="false">
      <c r="B62" s="7"/>
      <c r="AR62" s="7"/>
    </row>
    <row r="63" customFormat="false" ht="12.8" hidden="false" customHeight="false" outlineLevel="0" collapsed="false">
      <c r="B63" s="7"/>
      <c r="AR63" s="7"/>
    </row>
    <row r="64" s="28" customFormat="true" ht="12.8" hidden="false" customHeight="false" outlineLevel="0" collapsed="false">
      <c r="A64" s="23"/>
      <c r="B64" s="24"/>
      <c r="C64" s="23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7"/>
      <c r="AR65" s="7"/>
    </row>
    <row r="66" customFormat="false" ht="12.8" hidden="false" customHeight="false" outlineLevel="0" collapsed="false">
      <c r="B66" s="7"/>
      <c r="AR66" s="7"/>
    </row>
    <row r="67" customFormat="false" ht="12.8" hidden="false" customHeight="false" outlineLevel="0" collapsed="false">
      <c r="B67" s="7"/>
      <c r="AR67" s="7"/>
    </row>
    <row r="68" customFormat="false" ht="12.8" hidden="false" customHeight="false" outlineLevel="0" collapsed="false">
      <c r="B68" s="7"/>
      <c r="AR68" s="7"/>
    </row>
    <row r="69" customFormat="false" ht="12.8" hidden="false" customHeight="false" outlineLevel="0" collapsed="false">
      <c r="B69" s="7"/>
      <c r="AR69" s="7"/>
    </row>
    <row r="70" customFormat="false" ht="12.8" hidden="false" customHeight="false" outlineLevel="0" collapsed="false">
      <c r="B70" s="7"/>
      <c r="AR70" s="7"/>
    </row>
    <row r="71" customFormat="false" ht="12.8" hidden="false" customHeight="false" outlineLevel="0" collapsed="false">
      <c r="B71" s="7"/>
      <c r="AR71" s="7"/>
    </row>
    <row r="72" customFormat="false" ht="12.8" hidden="false" customHeight="false" outlineLevel="0" collapsed="false">
      <c r="B72" s="7"/>
      <c r="AR72" s="7"/>
    </row>
    <row r="73" customFormat="false" ht="12.8" hidden="false" customHeight="false" outlineLevel="0" collapsed="false">
      <c r="B73" s="7"/>
      <c r="AR73" s="7"/>
    </row>
    <row r="74" customFormat="false" ht="12.8" hidden="false" customHeight="false" outlineLevel="0" collapsed="false">
      <c r="B74" s="7"/>
      <c r="AR74" s="7"/>
    </row>
    <row r="75" s="28" customFormat="true" ht="12.8" hidden="false" customHeight="false" outlineLevel="0" collapsed="false">
      <c r="A75" s="23"/>
      <c r="B75" s="24"/>
      <c r="C75" s="23"/>
      <c r="D75" s="43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49</v>
      </c>
      <c r="AI75" s="26"/>
      <c r="AJ75" s="26"/>
      <c r="AK75" s="26"/>
      <c r="AL75" s="26"/>
      <c r="AM75" s="43" t="s">
        <v>50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8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6" t="s">
        <v>12</v>
      </c>
      <c r="L84" s="49" t="str">
        <f aca="false">K5</f>
        <v>Orl7,8e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Oprava Koupelny, WC a kuchyně v bytě č.8-5patro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Orlí 7, Brno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6" t="s">
        <v>21</v>
      </c>
      <c r="AJ87" s="23"/>
      <c r="AK87" s="23"/>
      <c r="AL87" s="23"/>
      <c r="AM87" s="56" t="str">
        <f aca="false">IF(AN8= "","",AN8)</f>
        <v>22. 2. 2025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 OSM, Husova 3,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6" t="s">
        <v>29</v>
      </c>
      <c r="AJ89" s="23"/>
      <c r="AK89" s="23"/>
      <c r="AL89" s="23"/>
      <c r="AM89" s="57" t="str">
        <f aca="false">IF(E17="","",E17)</f>
        <v>Radka Volková</v>
      </c>
      <c r="AN89" s="57"/>
      <c r="AO89" s="57"/>
      <c r="AP89" s="57"/>
      <c r="AQ89" s="23"/>
      <c r="AR89" s="24"/>
      <c r="AS89" s="58" t="s">
        <v>54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6" t="s">
        <v>32</v>
      </c>
      <c r="AJ90" s="23"/>
      <c r="AK90" s="23"/>
      <c r="AL90" s="23"/>
      <c r="AM90" s="57" t="str">
        <f aca="false">IF(E20="","",E20)</f>
        <v>Radka Volková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55</v>
      </c>
      <c r="D92" s="63"/>
      <c r="E92" s="63"/>
      <c r="F92" s="63"/>
      <c r="G92" s="63"/>
      <c r="H92" s="64"/>
      <c r="I92" s="65" t="s">
        <v>56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57</v>
      </c>
      <c r="AH92" s="66"/>
      <c r="AI92" s="66"/>
      <c r="AJ92" s="66"/>
      <c r="AK92" s="66"/>
      <c r="AL92" s="66"/>
      <c r="AM92" s="66"/>
      <c r="AN92" s="67" t="s">
        <v>58</v>
      </c>
      <c r="AO92" s="67"/>
      <c r="AP92" s="67"/>
      <c r="AQ92" s="68" t="s">
        <v>59</v>
      </c>
      <c r="AR92" s="24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73</v>
      </c>
      <c r="BT94" s="86" t="s">
        <v>74</v>
      </c>
      <c r="BV94" s="86" t="s">
        <v>75</v>
      </c>
      <c r="BW94" s="86" t="s">
        <v>3</v>
      </c>
      <c r="BX94" s="86" t="s">
        <v>76</v>
      </c>
      <c r="CL94" s="86"/>
    </row>
    <row r="95" s="98" customFormat="true" ht="24.75" hidden="false" customHeight="true" outlineLevel="0" collapsed="false">
      <c r="A95" s="87" t="s">
        <v>77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'Orl7,8e - Oprava Koupelny...'!J28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78</v>
      </c>
      <c r="AR95" s="88"/>
      <c r="AS95" s="94" t="n">
        <v>0</v>
      </c>
      <c r="AT95" s="95" t="n">
        <f aca="false">ROUND(SUM(AV95:AW95),2)</f>
        <v>0</v>
      </c>
      <c r="AU95" s="96" t="n">
        <f aca="false">'Orl7,8e - Oprava Koupelny...'!P137</f>
        <v>0</v>
      </c>
      <c r="AV95" s="95" t="n">
        <f aca="false">'Orl7,8e - Oprava Koupelny...'!J31</f>
        <v>0</v>
      </c>
      <c r="AW95" s="95" t="n">
        <f aca="false">'Orl7,8e - Oprava Koupelny...'!J32</f>
        <v>0</v>
      </c>
      <c r="AX95" s="95" t="n">
        <f aca="false">'Orl7,8e - Oprava Koupelny...'!J33</f>
        <v>0</v>
      </c>
      <c r="AY95" s="95" t="n">
        <f aca="false">'Orl7,8e - Oprava Koupelny...'!J34</f>
        <v>0</v>
      </c>
      <c r="AZ95" s="95" t="n">
        <f aca="false">'Orl7,8e - Oprava Koupelny...'!F31</f>
        <v>0</v>
      </c>
      <c r="BA95" s="95" t="n">
        <f aca="false">'Orl7,8e - Oprava Koupelny...'!F32</f>
        <v>0</v>
      </c>
      <c r="BB95" s="95" t="n">
        <f aca="false">'Orl7,8e - Oprava Koupelny...'!F33</f>
        <v>0</v>
      </c>
      <c r="BC95" s="95" t="n">
        <f aca="false">'Orl7,8e - Oprava Koupelny...'!F34</f>
        <v>0</v>
      </c>
      <c r="BD95" s="97" t="n">
        <f aca="false">'Orl7,8e - Oprava Koupelny...'!F35</f>
        <v>0</v>
      </c>
      <c r="BT95" s="99" t="s">
        <v>79</v>
      </c>
      <c r="BU95" s="99" t="s">
        <v>80</v>
      </c>
      <c r="BV95" s="99" t="s">
        <v>75</v>
      </c>
      <c r="BW95" s="99" t="s">
        <v>3</v>
      </c>
      <c r="BX95" s="99" t="s">
        <v>76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Orl7,8e - Oprava Koupelny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32"/>
  <sheetViews>
    <sheetView showFormulas="false" showGridLines="false" showRowColHeaders="true" showZeros="true" rightToLeft="false" tabSelected="true" showOutlineSymbols="true" defaultGridColor="true" view="normal" topLeftCell="A120" colorId="64" zoomScale="100" zoomScaleNormal="100" zoomScalePageLayoutView="100" workbookViewId="0">
      <selection pane="topLeft" activeCell="F13" activeCellId="0" sqref="F13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5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customFormat="false" ht="36.95" hidden="false" customHeight="true" outlineLevel="0" collapsed="false">
      <c r="L2" s="3" t="s">
        <v>4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3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79</v>
      </c>
    </row>
    <row r="4" customFormat="false" ht="24.95" hidden="false" customHeight="true" outlineLevel="0" collapsed="false">
      <c r="B4" s="7"/>
      <c r="D4" s="8" t="s">
        <v>81</v>
      </c>
      <c r="L4" s="7"/>
      <c r="M4" s="100" t="s">
        <v>9</v>
      </c>
      <c r="AT4" s="4" t="s">
        <v>2</v>
      </c>
    </row>
    <row r="5" customFormat="false" ht="6.95" hidden="false" customHeight="true" outlineLevel="0" collapsed="false">
      <c r="B5" s="7"/>
      <c r="L5" s="7"/>
    </row>
    <row r="6" s="28" customFormat="true" ht="12" hidden="false" customHeight="true" outlineLevel="0" collapsed="false">
      <c r="A6" s="23"/>
      <c r="B6" s="24"/>
      <c r="C6" s="23"/>
      <c r="D6" s="16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54" t="s">
        <v>82</v>
      </c>
      <c r="F7" s="54"/>
      <c r="G7" s="54"/>
      <c r="H7" s="54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6" t="s">
        <v>17</v>
      </c>
      <c r="E9" s="23"/>
      <c r="F9" s="17"/>
      <c r="G9" s="23"/>
      <c r="H9" s="23"/>
      <c r="I9" s="16" t="s">
        <v>18</v>
      </c>
      <c r="J9" s="17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6" t="s">
        <v>19</v>
      </c>
      <c r="E10" s="23"/>
      <c r="F10" s="17" t="s">
        <v>20</v>
      </c>
      <c r="G10" s="23"/>
      <c r="H10" s="23"/>
      <c r="I10" s="16" t="s">
        <v>21</v>
      </c>
      <c r="J10" s="101" t="str">
        <f aca="false">'Rekapitulace stavby'!AN8</f>
        <v>22. 2. 2025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23</v>
      </c>
      <c r="E12" s="23"/>
      <c r="F12" s="23"/>
      <c r="G12" s="23"/>
      <c r="H12" s="23"/>
      <c r="I12" s="16" t="s">
        <v>24</v>
      </c>
      <c r="J12" s="17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7" t="s">
        <v>25</v>
      </c>
      <c r="F13" s="23"/>
      <c r="G13" s="23"/>
      <c r="H13" s="23"/>
      <c r="I13" s="16" t="s">
        <v>26</v>
      </c>
      <c r="J13" s="17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6" t="s">
        <v>27</v>
      </c>
      <c r="E15" s="23"/>
      <c r="F15" s="23"/>
      <c r="G15" s="23"/>
      <c r="H15" s="23"/>
      <c r="I15" s="16" t="s">
        <v>24</v>
      </c>
      <c r="J15" s="18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2" t="str">
        <f aca="false">'Rekapitulace stavby'!E14</f>
        <v>Vyplň údaj</v>
      </c>
      <c r="F16" s="102"/>
      <c r="G16" s="102"/>
      <c r="H16" s="102"/>
      <c r="I16" s="16" t="s">
        <v>26</v>
      </c>
      <c r="J16" s="18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6" t="s">
        <v>29</v>
      </c>
      <c r="E18" s="23"/>
      <c r="F18" s="23"/>
      <c r="G18" s="23"/>
      <c r="H18" s="23"/>
      <c r="I18" s="16" t="s">
        <v>24</v>
      </c>
      <c r="J18" s="17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7" t="s">
        <v>30</v>
      </c>
      <c r="F19" s="23"/>
      <c r="G19" s="23"/>
      <c r="H19" s="23"/>
      <c r="I19" s="16" t="s">
        <v>26</v>
      </c>
      <c r="J19" s="17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6" t="s">
        <v>32</v>
      </c>
      <c r="E21" s="23"/>
      <c r="F21" s="23"/>
      <c r="G21" s="23"/>
      <c r="H21" s="23"/>
      <c r="I21" s="16" t="s">
        <v>24</v>
      </c>
      <c r="J21" s="17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7" t="s">
        <v>30</v>
      </c>
      <c r="F22" s="23"/>
      <c r="G22" s="23"/>
      <c r="H22" s="23"/>
      <c r="I22" s="16" t="s">
        <v>26</v>
      </c>
      <c r="J22" s="17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6" t="s">
        <v>33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6" customFormat="true" ht="16.5" hidden="false" customHeight="true" outlineLevel="0" collapsed="false">
      <c r="A25" s="103"/>
      <c r="B25" s="104"/>
      <c r="C25" s="103"/>
      <c r="D25" s="103"/>
      <c r="E25" s="21"/>
      <c r="F25" s="21"/>
      <c r="G25" s="21"/>
      <c r="H25" s="21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7" t="s">
        <v>34</v>
      </c>
      <c r="E28" s="23"/>
      <c r="F28" s="23"/>
      <c r="G28" s="23"/>
      <c r="H28" s="23"/>
      <c r="I28" s="23"/>
      <c r="J28" s="108" t="n">
        <f aca="false">ROUND(J137,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09" t="s">
        <v>36</v>
      </c>
      <c r="G30" s="23"/>
      <c r="H30" s="23"/>
      <c r="I30" s="109" t="s">
        <v>35</v>
      </c>
      <c r="J30" s="109" t="s">
        <v>37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0" t="s">
        <v>38</v>
      </c>
      <c r="E31" s="16" t="s">
        <v>39</v>
      </c>
      <c r="F31" s="111" t="n">
        <f aca="false">ROUND((SUM(BE137:BE431)),  2)</f>
        <v>0</v>
      </c>
      <c r="G31" s="23"/>
      <c r="H31" s="23"/>
      <c r="I31" s="112" t="n">
        <v>0.21</v>
      </c>
      <c r="J31" s="111" t="n">
        <f aca="false">ROUND(((SUM(BE137:BE431))*I31),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6" t="s">
        <v>40</v>
      </c>
      <c r="F32" s="111" t="n">
        <f aca="false">ROUND((SUM(BF137:BF431)),  2)</f>
        <v>0</v>
      </c>
      <c r="G32" s="23"/>
      <c r="H32" s="23"/>
      <c r="I32" s="112" t="n">
        <v>0.12</v>
      </c>
      <c r="J32" s="111" t="n">
        <f aca="false">ROUND(((SUM(BF137:BF431))*I32),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6" t="s">
        <v>41</v>
      </c>
      <c r="F33" s="111" t="n">
        <f aca="false">ROUND((SUM(BG137:BG431)),  2)</f>
        <v>0</v>
      </c>
      <c r="G33" s="23"/>
      <c r="H33" s="23"/>
      <c r="I33" s="112" t="n">
        <v>0.21</v>
      </c>
      <c r="J33" s="111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6" t="s">
        <v>42</v>
      </c>
      <c r="F34" s="111" t="n">
        <f aca="false">ROUND((SUM(BH137:BH431)),  2)</f>
        <v>0</v>
      </c>
      <c r="G34" s="23"/>
      <c r="H34" s="23"/>
      <c r="I34" s="112" t="n">
        <v>0.12</v>
      </c>
      <c r="J34" s="111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43</v>
      </c>
      <c r="F35" s="111" t="n">
        <f aca="false">ROUND((SUM(BI137:BI431)),  2)</f>
        <v>0</v>
      </c>
      <c r="G35" s="23"/>
      <c r="H35" s="23"/>
      <c r="I35" s="112" t="n">
        <v>0</v>
      </c>
      <c r="J35" s="111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3"/>
      <c r="D37" s="114" t="s">
        <v>44</v>
      </c>
      <c r="E37" s="64"/>
      <c r="F37" s="64"/>
      <c r="G37" s="115" t="s">
        <v>45</v>
      </c>
      <c r="H37" s="116" t="s">
        <v>46</v>
      </c>
      <c r="I37" s="64"/>
      <c r="J37" s="117" t="n">
        <f aca="false">SUM(J28:J35)</f>
        <v>0</v>
      </c>
      <c r="K37" s="118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7"/>
      <c r="L39" s="7"/>
    </row>
    <row r="40" customFormat="false" ht="14.4" hidden="false" customHeight="true" outlineLevel="0" collapsed="false">
      <c r="B40" s="7"/>
      <c r="L40" s="7"/>
    </row>
    <row r="41" customFormat="false" ht="14.4" hidden="false" customHeight="true" outlineLevel="0" collapsed="false">
      <c r="B41" s="7"/>
      <c r="L41" s="7"/>
    </row>
    <row r="42" customFormat="false" ht="14.4" hidden="false" customHeight="true" outlineLevel="0" collapsed="false">
      <c r="B42" s="7"/>
      <c r="L42" s="7"/>
    </row>
    <row r="43" customFormat="false" ht="14.4" hidden="false" customHeight="true" outlineLevel="0" collapsed="false">
      <c r="B43" s="7"/>
      <c r="L43" s="7"/>
    </row>
    <row r="44" customFormat="false" ht="14.4" hidden="false" customHeight="true" outlineLevel="0" collapsed="false">
      <c r="B44" s="7"/>
      <c r="L44" s="7"/>
    </row>
    <row r="45" customFormat="false" ht="14.4" hidden="false" customHeight="true" outlineLevel="0" collapsed="false">
      <c r="B45" s="7"/>
      <c r="L45" s="7"/>
    </row>
    <row r="46" customFormat="false" ht="14.4" hidden="false" customHeight="true" outlineLevel="0" collapsed="false">
      <c r="B46" s="7"/>
      <c r="L46" s="7"/>
    </row>
    <row r="47" customFormat="false" ht="14.4" hidden="false" customHeight="true" outlineLevel="0" collapsed="false">
      <c r="B47" s="7"/>
      <c r="L47" s="7"/>
    </row>
    <row r="48" customFormat="false" ht="14.4" hidden="false" customHeight="true" outlineLevel="0" collapsed="false">
      <c r="B48" s="7"/>
      <c r="L48" s="7"/>
    </row>
    <row r="49" customFormat="false" ht="14.4" hidden="false" customHeight="true" outlineLevel="0" collapsed="false">
      <c r="B49" s="7"/>
      <c r="L49" s="7"/>
    </row>
    <row r="50" s="28" customFormat="true" ht="14.4" hidden="false" customHeight="true" outlineLevel="0" collapsed="false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7"/>
      <c r="L51" s="7"/>
    </row>
    <row r="52" customFormat="false" ht="12.8" hidden="false" customHeight="false" outlineLevel="0" collapsed="false">
      <c r="B52" s="7"/>
      <c r="L52" s="7"/>
    </row>
    <row r="53" customFormat="false" ht="12.8" hidden="false" customHeight="false" outlineLevel="0" collapsed="false">
      <c r="B53" s="7"/>
      <c r="L53" s="7"/>
    </row>
    <row r="54" customFormat="false" ht="12.8" hidden="false" customHeight="false" outlineLevel="0" collapsed="false">
      <c r="B54" s="7"/>
      <c r="L54" s="7"/>
    </row>
    <row r="55" customFormat="false" ht="12.8" hidden="false" customHeight="false" outlineLevel="0" collapsed="false">
      <c r="B55" s="7"/>
      <c r="L55" s="7"/>
    </row>
    <row r="56" customFormat="false" ht="12.8" hidden="false" customHeight="false" outlineLevel="0" collapsed="false">
      <c r="B56" s="7"/>
      <c r="L56" s="7"/>
    </row>
    <row r="57" customFormat="false" ht="12.8" hidden="false" customHeight="false" outlineLevel="0" collapsed="false">
      <c r="B57" s="7"/>
      <c r="L57" s="7"/>
    </row>
    <row r="58" customFormat="false" ht="12.8" hidden="false" customHeight="false" outlineLevel="0" collapsed="false">
      <c r="B58" s="7"/>
      <c r="L58" s="7"/>
    </row>
    <row r="59" customFormat="false" ht="12.8" hidden="false" customHeight="false" outlineLevel="0" collapsed="false">
      <c r="B59" s="7"/>
      <c r="L59" s="7"/>
    </row>
    <row r="60" customFormat="false" ht="12.8" hidden="false" customHeight="false" outlineLevel="0" collapsed="false">
      <c r="B60" s="7"/>
      <c r="L60" s="7"/>
    </row>
    <row r="61" s="28" customFormat="true" ht="12.8" hidden="false" customHeight="false" outlineLevel="0" collapsed="false">
      <c r="A61" s="23"/>
      <c r="B61" s="24"/>
      <c r="C61" s="23"/>
      <c r="D61" s="43" t="s">
        <v>49</v>
      </c>
      <c r="E61" s="26"/>
      <c r="F61" s="119" t="s">
        <v>50</v>
      </c>
      <c r="G61" s="43" t="s">
        <v>49</v>
      </c>
      <c r="H61" s="26"/>
      <c r="I61" s="26"/>
      <c r="J61" s="120" t="s">
        <v>50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7"/>
      <c r="L62" s="7"/>
    </row>
    <row r="63" customFormat="false" ht="12.8" hidden="false" customHeight="false" outlineLevel="0" collapsed="false">
      <c r="B63" s="7"/>
      <c r="L63" s="7"/>
    </row>
    <row r="64" customFormat="false" ht="12.8" hidden="false" customHeight="false" outlineLevel="0" collapsed="false">
      <c r="B64" s="7"/>
      <c r="L64" s="7"/>
    </row>
    <row r="65" s="28" customFormat="true" ht="12.8" hidden="false" customHeight="false" outlineLevel="0" collapsed="false">
      <c r="A65" s="23"/>
      <c r="B65" s="24"/>
      <c r="C65" s="23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7"/>
      <c r="L66" s="7"/>
    </row>
    <row r="67" customFormat="false" ht="12.8" hidden="false" customHeight="false" outlineLevel="0" collapsed="false">
      <c r="B67" s="7"/>
      <c r="L67" s="7"/>
    </row>
    <row r="68" customFormat="false" ht="12.8" hidden="false" customHeight="false" outlineLevel="0" collapsed="false">
      <c r="B68" s="7"/>
      <c r="L68" s="7"/>
    </row>
    <row r="69" customFormat="false" ht="12.8" hidden="false" customHeight="false" outlineLevel="0" collapsed="false">
      <c r="B69" s="7"/>
      <c r="L69" s="7"/>
    </row>
    <row r="70" customFormat="false" ht="12.8" hidden="false" customHeight="false" outlineLevel="0" collapsed="false">
      <c r="B70" s="7"/>
      <c r="L70" s="7"/>
    </row>
    <row r="71" customFormat="false" ht="12.8" hidden="false" customHeight="false" outlineLevel="0" collapsed="false">
      <c r="B71" s="7"/>
      <c r="L71" s="7"/>
    </row>
    <row r="72" customFormat="false" ht="12.8" hidden="false" customHeight="false" outlineLevel="0" collapsed="false">
      <c r="B72" s="7"/>
      <c r="L72" s="7"/>
    </row>
    <row r="73" customFormat="false" ht="12.8" hidden="false" customHeight="false" outlineLevel="0" collapsed="false">
      <c r="B73" s="7"/>
      <c r="L73" s="7"/>
    </row>
    <row r="74" customFormat="false" ht="12.8" hidden="false" customHeight="false" outlineLevel="0" collapsed="false">
      <c r="B74" s="7"/>
      <c r="L74" s="7"/>
    </row>
    <row r="75" customFormat="false" ht="12.8" hidden="false" customHeight="false" outlineLevel="0" collapsed="false">
      <c r="B75" s="7"/>
      <c r="L75" s="7"/>
    </row>
    <row r="76" s="28" customFormat="true" ht="12.8" hidden="false" customHeight="false" outlineLevel="0" collapsed="false">
      <c r="A76" s="23"/>
      <c r="B76" s="24"/>
      <c r="C76" s="23"/>
      <c r="D76" s="43" t="s">
        <v>49</v>
      </c>
      <c r="E76" s="26"/>
      <c r="F76" s="119" t="s">
        <v>50</v>
      </c>
      <c r="G76" s="43" t="s">
        <v>49</v>
      </c>
      <c r="H76" s="26"/>
      <c r="I76" s="26"/>
      <c r="J76" s="120" t="s">
        <v>50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8" t="s">
        <v>83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6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54" t="str">
        <f aca="false">E7</f>
        <v>Oprava Koupelny  a kuchyně v bytě č.8-5patro</v>
      </c>
      <c r="F85" s="54"/>
      <c r="G85" s="54"/>
      <c r="H85" s="54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17" t="str">
        <f aca="false">F10</f>
        <v>Orlí 7, Brno</v>
      </c>
      <c r="G87" s="23"/>
      <c r="H87" s="23"/>
      <c r="I87" s="16" t="s">
        <v>21</v>
      </c>
      <c r="J87" s="101" t="str">
        <f aca="false">IF(J10="","",J10)</f>
        <v>22. 2. 2025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17" t="str">
        <f aca="false">E13</f>
        <v>MmBrna, OSM, Husova 3, Brno</v>
      </c>
      <c r="G89" s="23"/>
      <c r="H89" s="23"/>
      <c r="I89" s="16" t="s">
        <v>29</v>
      </c>
      <c r="J89" s="121" t="str">
        <f aca="false">E19</f>
        <v>Radka Volková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17" t="str">
        <f aca="false">IF(E16="","",E16)</f>
        <v>Vyplň údaj</v>
      </c>
      <c r="G90" s="23"/>
      <c r="H90" s="23"/>
      <c r="I90" s="16" t="s">
        <v>32</v>
      </c>
      <c r="J90" s="121" t="str">
        <f aca="false">E22</f>
        <v>Radka Volková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4" t="s">
        <v>86</v>
      </c>
      <c r="D94" s="23"/>
      <c r="E94" s="23"/>
      <c r="F94" s="23"/>
      <c r="G94" s="23"/>
      <c r="H94" s="23"/>
      <c r="I94" s="23"/>
      <c r="J94" s="108" t="n">
        <f aca="false">J137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4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J138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J139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J168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J205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J211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J213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J214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J229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J252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J271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J281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J290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J302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J340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J346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J354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J372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J380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J406</f>
        <v>0</v>
      </c>
      <c r="L114" s="131"/>
    </row>
    <row r="115" s="125" customFormat="true" ht="24.95" hidden="false" customHeight="true" outlineLevel="0" collapsed="false">
      <c r="B115" s="126"/>
      <c r="D115" s="127" t="s">
        <v>108</v>
      </c>
      <c r="E115" s="128"/>
      <c r="F115" s="128"/>
      <c r="G115" s="128"/>
      <c r="H115" s="128"/>
      <c r="I115" s="128"/>
      <c r="J115" s="129" t="n">
        <f aca="false">J414</f>
        <v>0</v>
      </c>
      <c r="L115" s="126"/>
    </row>
    <row r="116" s="125" customFormat="true" ht="24.95" hidden="false" customHeight="true" outlineLevel="0" collapsed="false">
      <c r="B116" s="126"/>
      <c r="D116" s="127" t="s">
        <v>109</v>
      </c>
      <c r="E116" s="128"/>
      <c r="F116" s="128"/>
      <c r="G116" s="128"/>
      <c r="H116" s="128"/>
      <c r="I116" s="128"/>
      <c r="J116" s="129" t="n">
        <f aca="false">J425</f>
        <v>0</v>
      </c>
      <c r="L116" s="126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J426</f>
        <v>0</v>
      </c>
      <c r="L117" s="131"/>
    </row>
    <row r="118" s="130" customFormat="true" ht="19.9" hidden="false" customHeight="true" outlineLevel="0" collapsed="false">
      <c r="B118" s="131"/>
      <c r="D118" s="132" t="s">
        <v>111</v>
      </c>
      <c r="E118" s="133"/>
      <c r="F118" s="133"/>
      <c r="G118" s="133"/>
      <c r="H118" s="133"/>
      <c r="I118" s="133"/>
      <c r="J118" s="134" t="n">
        <f aca="false">J428</f>
        <v>0</v>
      </c>
      <c r="L118" s="131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J430</f>
        <v>0</v>
      </c>
      <c r="L119" s="131"/>
    </row>
    <row r="120" s="28" customFormat="true" ht="21.85" hidden="false" customHeight="true" outlineLevel="0" collapsed="false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40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="28" customFormat="true" ht="6.95" hidden="false" customHeight="true" outlineLevel="0" collapsed="false">
      <c r="A121" s="23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0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5" s="28" customFormat="true" ht="6.95" hidden="false" customHeight="true" outlineLevel="0" collapsed="false">
      <c r="A125" s="23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0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="28" customFormat="true" ht="24.95" hidden="false" customHeight="true" outlineLevel="0" collapsed="false">
      <c r="A126" s="23"/>
      <c r="B126" s="24"/>
      <c r="C126" s="8" t="s">
        <v>113</v>
      </c>
      <c r="D126" s="23"/>
      <c r="E126" s="23"/>
      <c r="F126" s="23"/>
      <c r="G126" s="23"/>
      <c r="H126" s="23"/>
      <c r="I126" s="23"/>
      <c r="J126" s="23"/>
      <c r="K126" s="23"/>
      <c r="L126" s="40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="28" customFormat="true" ht="6.95" hidden="false" customHeight="true" outlineLevel="0" collapsed="false">
      <c r="A127" s="23"/>
      <c r="B127" s="24"/>
      <c r="C127" s="23"/>
      <c r="D127" s="23"/>
      <c r="E127" s="23"/>
      <c r="F127" s="23"/>
      <c r="G127" s="23"/>
      <c r="H127" s="23"/>
      <c r="I127" s="23"/>
      <c r="J127" s="23"/>
      <c r="K127" s="23"/>
      <c r="L127" s="40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="28" customFormat="true" ht="12" hidden="false" customHeight="true" outlineLevel="0" collapsed="false">
      <c r="A128" s="23"/>
      <c r="B128" s="24"/>
      <c r="C128" s="16" t="s">
        <v>15</v>
      </c>
      <c r="D128" s="23"/>
      <c r="E128" s="23"/>
      <c r="F128" s="23"/>
      <c r="G128" s="23"/>
      <c r="H128" s="23"/>
      <c r="I128" s="23"/>
      <c r="J128" s="23"/>
      <c r="K128" s="23"/>
      <c r="L128" s="40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="28" customFormat="true" ht="16.5" hidden="false" customHeight="true" outlineLevel="0" collapsed="false">
      <c r="A129" s="23"/>
      <c r="B129" s="24"/>
      <c r="C129" s="23"/>
      <c r="D129" s="23"/>
      <c r="E129" s="54" t="str">
        <f aca="false">E7</f>
        <v>Oprava Koupelny  a kuchyně v bytě č.8-5patro</v>
      </c>
      <c r="F129" s="54"/>
      <c r="G129" s="54"/>
      <c r="H129" s="54"/>
      <c r="I129" s="23"/>
      <c r="J129" s="23"/>
      <c r="K129" s="23"/>
      <c r="L129" s="40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="28" customFormat="true" ht="6.95" hidden="false" customHeight="true" outlineLevel="0" collapsed="false">
      <c r="A130" s="23"/>
      <c r="B130" s="24"/>
      <c r="C130" s="23"/>
      <c r="D130" s="23"/>
      <c r="E130" s="23"/>
      <c r="F130" s="23"/>
      <c r="G130" s="23"/>
      <c r="H130" s="23"/>
      <c r="I130" s="23"/>
      <c r="J130" s="23"/>
      <c r="K130" s="23"/>
      <c r="L130" s="40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="28" customFormat="true" ht="12" hidden="false" customHeight="true" outlineLevel="0" collapsed="false">
      <c r="A131" s="23"/>
      <c r="B131" s="24"/>
      <c r="C131" s="16" t="s">
        <v>19</v>
      </c>
      <c r="D131" s="23"/>
      <c r="E131" s="23"/>
      <c r="F131" s="17" t="str">
        <f aca="false">F10</f>
        <v>Orlí 7, Brno</v>
      </c>
      <c r="G131" s="23"/>
      <c r="H131" s="23"/>
      <c r="I131" s="16" t="s">
        <v>21</v>
      </c>
      <c r="J131" s="101" t="str">
        <f aca="false">IF(J10="","",J10)</f>
        <v>22. 2. 2025</v>
      </c>
      <c r="K131" s="23"/>
      <c r="L131" s="40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="28" customFormat="true" ht="6.95" hidden="false" customHeight="true" outlineLevel="0" collapsed="false">
      <c r="A132" s="23"/>
      <c r="B132" s="24"/>
      <c r="C132" s="23"/>
      <c r="D132" s="23"/>
      <c r="E132" s="23"/>
      <c r="F132" s="23"/>
      <c r="G132" s="23"/>
      <c r="H132" s="23"/>
      <c r="I132" s="23"/>
      <c r="J132" s="23"/>
      <c r="K132" s="23"/>
      <c r="L132" s="40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="28" customFormat="true" ht="15.15" hidden="false" customHeight="true" outlineLevel="0" collapsed="false">
      <c r="A133" s="23"/>
      <c r="B133" s="24"/>
      <c r="C133" s="16" t="s">
        <v>23</v>
      </c>
      <c r="D133" s="23"/>
      <c r="E133" s="23"/>
      <c r="F133" s="17" t="str">
        <f aca="false">E13</f>
        <v>MmBrna, OSM, Husova 3, Brno</v>
      </c>
      <c r="G133" s="23"/>
      <c r="H133" s="23"/>
      <c r="I133" s="16" t="s">
        <v>29</v>
      </c>
      <c r="J133" s="121" t="str">
        <f aca="false">E19</f>
        <v>Radka Volková</v>
      </c>
      <c r="K133" s="23"/>
      <c r="L133" s="40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="28" customFormat="true" ht="15.15" hidden="false" customHeight="true" outlineLevel="0" collapsed="false">
      <c r="A134" s="23"/>
      <c r="B134" s="24"/>
      <c r="C134" s="16" t="s">
        <v>27</v>
      </c>
      <c r="D134" s="23"/>
      <c r="E134" s="23"/>
      <c r="F134" s="17" t="str">
        <f aca="false">IF(E16="","",E16)</f>
        <v>Vyplň údaj</v>
      </c>
      <c r="G134" s="23"/>
      <c r="H134" s="23"/>
      <c r="I134" s="16" t="s">
        <v>32</v>
      </c>
      <c r="J134" s="121" t="str">
        <f aca="false">E22</f>
        <v>Radka Volková</v>
      </c>
      <c r="K134" s="23"/>
      <c r="L134" s="40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="28" customFormat="true" ht="10.3" hidden="false" customHeight="true" outlineLevel="0" collapsed="false">
      <c r="A135" s="23"/>
      <c r="B135" s="24"/>
      <c r="C135" s="23"/>
      <c r="D135" s="23"/>
      <c r="E135" s="23"/>
      <c r="F135" s="23"/>
      <c r="G135" s="23"/>
      <c r="H135" s="23"/>
      <c r="I135" s="23"/>
      <c r="J135" s="23"/>
      <c r="K135" s="23"/>
      <c r="L135" s="40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</row>
    <row r="136" s="141" customFormat="true" ht="29.3" hidden="false" customHeight="true" outlineLevel="0" collapsed="false">
      <c r="A136" s="135"/>
      <c r="B136" s="136"/>
      <c r="C136" s="137" t="s">
        <v>114</v>
      </c>
      <c r="D136" s="138" t="s">
        <v>59</v>
      </c>
      <c r="E136" s="138" t="s">
        <v>55</v>
      </c>
      <c r="F136" s="138" t="s">
        <v>56</v>
      </c>
      <c r="G136" s="138" t="s">
        <v>115</v>
      </c>
      <c r="H136" s="138" t="s">
        <v>116</v>
      </c>
      <c r="I136" s="138" t="s">
        <v>117</v>
      </c>
      <c r="J136" s="138" t="s">
        <v>85</v>
      </c>
      <c r="K136" s="139" t="s">
        <v>118</v>
      </c>
      <c r="L136" s="140"/>
      <c r="M136" s="69"/>
      <c r="N136" s="70" t="s">
        <v>38</v>
      </c>
      <c r="O136" s="70" t="s">
        <v>119</v>
      </c>
      <c r="P136" s="70" t="s">
        <v>120</v>
      </c>
      <c r="Q136" s="70" t="s">
        <v>121</v>
      </c>
      <c r="R136" s="70" t="s">
        <v>122</v>
      </c>
      <c r="S136" s="70" t="s">
        <v>123</v>
      </c>
      <c r="T136" s="71" t="s">
        <v>124</v>
      </c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</row>
    <row r="137" s="28" customFormat="true" ht="22.8" hidden="false" customHeight="true" outlineLevel="0" collapsed="false">
      <c r="A137" s="23"/>
      <c r="B137" s="24"/>
      <c r="C137" s="77" t="s">
        <v>125</v>
      </c>
      <c r="D137" s="23"/>
      <c r="E137" s="23"/>
      <c r="F137" s="23"/>
      <c r="G137" s="23"/>
      <c r="H137" s="23"/>
      <c r="I137" s="23"/>
      <c r="J137" s="142" t="n">
        <f aca="false">BK137</f>
        <v>0</v>
      </c>
      <c r="K137" s="23"/>
      <c r="L137" s="24"/>
      <c r="M137" s="72"/>
      <c r="N137" s="59"/>
      <c r="O137" s="73"/>
      <c r="P137" s="143" t="n">
        <f aca="false">P138+P213+P414+P425</f>
        <v>0</v>
      </c>
      <c r="Q137" s="73"/>
      <c r="R137" s="143" t="n">
        <f aca="false">R138+R213+R414+R425</f>
        <v>4.08022962</v>
      </c>
      <c r="S137" s="73"/>
      <c r="T137" s="144" t="n">
        <f aca="false">T138+T213+T414+T425</f>
        <v>5.95316548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T137" s="4" t="s">
        <v>73</v>
      </c>
      <c r="AU137" s="4" t="s">
        <v>87</v>
      </c>
      <c r="BK137" s="145" t="n">
        <f aca="false">BK138+BK213+BK414+BK425</f>
        <v>0</v>
      </c>
    </row>
    <row r="138" s="146" customFormat="true" ht="25.9" hidden="false" customHeight="true" outlineLevel="0" collapsed="false">
      <c r="B138" s="147"/>
      <c r="D138" s="148" t="s">
        <v>73</v>
      </c>
      <c r="E138" s="149" t="s">
        <v>126</v>
      </c>
      <c r="F138" s="149" t="s">
        <v>127</v>
      </c>
      <c r="I138" s="150"/>
      <c r="J138" s="151" t="n">
        <f aca="false">BK138</f>
        <v>0</v>
      </c>
      <c r="L138" s="147"/>
      <c r="M138" s="152"/>
      <c r="N138" s="153"/>
      <c r="O138" s="153"/>
      <c r="P138" s="154" t="n">
        <f aca="false">P139+P142+P168+P205+P211</f>
        <v>0</v>
      </c>
      <c r="Q138" s="153"/>
      <c r="R138" s="154" t="n">
        <f aca="false">R139+R142+R168+R205+R211</f>
        <v>2.75714092</v>
      </c>
      <c r="S138" s="153"/>
      <c r="T138" s="155" t="n">
        <f aca="false">T139+T142+T168+T205+T211</f>
        <v>5.46270748</v>
      </c>
      <c r="AR138" s="148" t="s">
        <v>79</v>
      </c>
      <c r="AT138" s="156" t="s">
        <v>73</v>
      </c>
      <c r="AU138" s="156" t="s">
        <v>74</v>
      </c>
      <c r="AY138" s="148" t="s">
        <v>128</v>
      </c>
      <c r="BK138" s="157" t="n">
        <f aca="false">BK139+BK142+BK168+BK205+BK211</f>
        <v>0</v>
      </c>
    </row>
    <row r="139" s="146" customFormat="true" ht="22.8" hidden="false" customHeight="true" outlineLevel="0" collapsed="false">
      <c r="B139" s="147"/>
      <c r="D139" s="148" t="s">
        <v>73</v>
      </c>
      <c r="E139" s="158" t="s">
        <v>129</v>
      </c>
      <c r="F139" s="158" t="s">
        <v>130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SUM(P140:P141)</f>
        <v>0</v>
      </c>
      <c r="Q139" s="153"/>
      <c r="R139" s="154" t="n">
        <f aca="false">SUM(R140:R141)</f>
        <v>0.077075</v>
      </c>
      <c r="S139" s="153"/>
      <c r="T139" s="155" t="n">
        <f aca="false">SUM(T140:T141)</f>
        <v>0</v>
      </c>
      <c r="AR139" s="148" t="s">
        <v>79</v>
      </c>
      <c r="AT139" s="156" t="s">
        <v>73</v>
      </c>
      <c r="AU139" s="156" t="s">
        <v>79</v>
      </c>
      <c r="AY139" s="148" t="s">
        <v>128</v>
      </c>
      <c r="BK139" s="157" t="n">
        <f aca="false">SUM(BK140:BK141)</f>
        <v>0</v>
      </c>
    </row>
    <row r="140" s="28" customFormat="true" ht="24.15" hidden="false" customHeight="true" outlineLevel="0" collapsed="false">
      <c r="A140" s="23"/>
      <c r="B140" s="160"/>
      <c r="C140" s="161" t="s">
        <v>79</v>
      </c>
      <c r="D140" s="161" t="s">
        <v>131</v>
      </c>
      <c r="E140" s="162" t="s">
        <v>132</v>
      </c>
      <c r="F140" s="163" t="s">
        <v>133</v>
      </c>
      <c r="G140" s="164" t="s">
        <v>134</v>
      </c>
      <c r="H140" s="165" t="n">
        <v>1.25</v>
      </c>
      <c r="I140" s="166"/>
      <c r="J140" s="167" t="n">
        <f aca="false">ROUND(I140*H140,2)</f>
        <v>0</v>
      </c>
      <c r="K140" s="163"/>
      <c r="L140" s="24"/>
      <c r="M140" s="168"/>
      <c r="N140" s="169" t="s">
        <v>40</v>
      </c>
      <c r="O140" s="61"/>
      <c r="P140" s="170" t="n">
        <f aca="false">O140*H140</f>
        <v>0</v>
      </c>
      <c r="Q140" s="170" t="n">
        <v>0.06166</v>
      </c>
      <c r="R140" s="170" t="n">
        <f aca="false">Q140*H140</f>
        <v>0.077075</v>
      </c>
      <c r="S140" s="170" t="n">
        <v>0</v>
      </c>
      <c r="T140" s="171" t="n">
        <f aca="false">S140*H140</f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72" t="s">
        <v>135</v>
      </c>
      <c r="AT140" s="172" t="s">
        <v>131</v>
      </c>
      <c r="AU140" s="172" t="s">
        <v>136</v>
      </c>
      <c r="AY140" s="4" t="s">
        <v>128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4" t="s">
        <v>136</v>
      </c>
      <c r="BK140" s="173" t="n">
        <f aca="false">ROUND(I140*H140,2)</f>
        <v>0</v>
      </c>
      <c r="BL140" s="4" t="s">
        <v>135</v>
      </c>
      <c r="BM140" s="172" t="s">
        <v>137</v>
      </c>
    </row>
    <row r="141" s="174" customFormat="true" ht="12.8" hidden="false" customHeight="false" outlineLevel="0" collapsed="false">
      <c r="B141" s="175"/>
      <c r="D141" s="176" t="s">
        <v>138</v>
      </c>
      <c r="E141" s="177"/>
      <c r="F141" s="178" t="s">
        <v>139</v>
      </c>
      <c r="H141" s="179" t="n">
        <v>1.25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138</v>
      </c>
      <c r="AU141" s="177" t="s">
        <v>136</v>
      </c>
      <c r="AV141" s="174" t="s">
        <v>136</v>
      </c>
      <c r="AW141" s="174" t="s">
        <v>31</v>
      </c>
      <c r="AX141" s="174" t="s">
        <v>79</v>
      </c>
      <c r="AY141" s="177" t="s">
        <v>128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140</v>
      </c>
      <c r="F142" s="158" t="s">
        <v>141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SUM(P143:P167)</f>
        <v>0</v>
      </c>
      <c r="Q142" s="153"/>
      <c r="R142" s="154" t="n">
        <f aca="false">SUM(R143:R167)</f>
        <v>2.678896</v>
      </c>
      <c r="S142" s="153"/>
      <c r="T142" s="155" t="n">
        <f aca="false">SUM(T143:T167)</f>
        <v>0.00190248</v>
      </c>
      <c r="AR142" s="148" t="s">
        <v>79</v>
      </c>
      <c r="AT142" s="156" t="s">
        <v>73</v>
      </c>
      <c r="AU142" s="156" t="s">
        <v>79</v>
      </c>
      <c r="AY142" s="148" t="s">
        <v>128</v>
      </c>
      <c r="BK142" s="157" t="n">
        <f aca="false">SUM(BK143:BK167)</f>
        <v>0</v>
      </c>
    </row>
    <row r="143" s="28" customFormat="true" ht="37.8" hidden="false" customHeight="true" outlineLevel="0" collapsed="false">
      <c r="A143" s="23"/>
      <c r="B143" s="160"/>
      <c r="C143" s="161" t="s">
        <v>136</v>
      </c>
      <c r="D143" s="161" t="s">
        <v>131</v>
      </c>
      <c r="E143" s="162" t="s">
        <v>142</v>
      </c>
      <c r="F143" s="163" t="s">
        <v>143</v>
      </c>
      <c r="G143" s="164" t="s">
        <v>134</v>
      </c>
      <c r="H143" s="165" t="n">
        <v>13.233</v>
      </c>
      <c r="I143" s="166"/>
      <c r="J143" s="167" t="n">
        <f aca="false">ROUND(I143*H143,2)</f>
        <v>0</v>
      </c>
      <c r="K143" s="163" t="s">
        <v>144</v>
      </c>
      <c r="L143" s="24"/>
      <c r="M143" s="168"/>
      <c r="N143" s="169" t="s">
        <v>40</v>
      </c>
      <c r="O143" s="61"/>
      <c r="P143" s="170" t="n">
        <f aca="false">O143*H143</f>
        <v>0</v>
      </c>
      <c r="Q143" s="170" t="n">
        <v>0.0176</v>
      </c>
      <c r="R143" s="170" t="n">
        <f aca="false">Q143*H143</f>
        <v>0.2329008</v>
      </c>
      <c r="S143" s="170" t="n">
        <v>0</v>
      </c>
      <c r="T143" s="171" t="n">
        <f aca="false">S143*H143</f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72" t="s">
        <v>135</v>
      </c>
      <c r="AT143" s="172" t="s">
        <v>131</v>
      </c>
      <c r="AU143" s="172" t="s">
        <v>136</v>
      </c>
      <c r="AY143" s="4" t="s">
        <v>128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4" t="s">
        <v>136</v>
      </c>
      <c r="BK143" s="173" t="n">
        <f aca="false">ROUND(I143*H143,2)</f>
        <v>0</v>
      </c>
      <c r="BL143" s="4" t="s">
        <v>135</v>
      </c>
      <c r="BM143" s="172" t="s">
        <v>145</v>
      </c>
    </row>
    <row r="144" s="174" customFormat="true" ht="12.8" hidden="false" customHeight="false" outlineLevel="0" collapsed="false">
      <c r="B144" s="175"/>
      <c r="D144" s="176" t="s">
        <v>138</v>
      </c>
      <c r="E144" s="177"/>
      <c r="F144" s="178" t="s">
        <v>146</v>
      </c>
      <c r="H144" s="179" t="n">
        <v>5.433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138</v>
      </c>
      <c r="AU144" s="177" t="s">
        <v>136</v>
      </c>
      <c r="AV144" s="174" t="s">
        <v>136</v>
      </c>
      <c r="AW144" s="174" t="s">
        <v>31</v>
      </c>
      <c r="AX144" s="174" t="s">
        <v>74</v>
      </c>
      <c r="AY144" s="177" t="s">
        <v>128</v>
      </c>
    </row>
    <row r="145" s="174" customFormat="true" ht="12.8" hidden="false" customHeight="false" outlineLevel="0" collapsed="false">
      <c r="B145" s="175"/>
      <c r="D145" s="176" t="s">
        <v>138</v>
      </c>
      <c r="E145" s="177"/>
      <c r="F145" s="178" t="s">
        <v>147</v>
      </c>
      <c r="H145" s="179" t="n">
        <v>7.8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138</v>
      </c>
      <c r="AU145" s="177" t="s">
        <v>136</v>
      </c>
      <c r="AV145" s="174" t="s">
        <v>136</v>
      </c>
      <c r="AW145" s="174" t="s">
        <v>31</v>
      </c>
      <c r="AX145" s="174" t="s">
        <v>74</v>
      </c>
      <c r="AY145" s="177" t="s">
        <v>128</v>
      </c>
    </row>
    <row r="146" s="184" customFormat="true" ht="12.8" hidden="false" customHeight="false" outlineLevel="0" collapsed="false">
      <c r="B146" s="185"/>
      <c r="D146" s="176" t="s">
        <v>138</v>
      </c>
      <c r="E146" s="186"/>
      <c r="F146" s="187" t="s">
        <v>148</v>
      </c>
      <c r="H146" s="188" t="n">
        <v>13.233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138</v>
      </c>
      <c r="AU146" s="186" t="s">
        <v>136</v>
      </c>
      <c r="AV146" s="184" t="s">
        <v>135</v>
      </c>
      <c r="AW146" s="184" t="s">
        <v>31</v>
      </c>
      <c r="AX146" s="184" t="s">
        <v>79</v>
      </c>
      <c r="AY146" s="186" t="s">
        <v>128</v>
      </c>
    </row>
    <row r="147" s="28" customFormat="true" ht="24.15" hidden="false" customHeight="true" outlineLevel="0" collapsed="false">
      <c r="A147" s="23"/>
      <c r="B147" s="160"/>
      <c r="C147" s="161" t="s">
        <v>129</v>
      </c>
      <c r="D147" s="161" t="s">
        <v>131</v>
      </c>
      <c r="E147" s="162" t="s">
        <v>149</v>
      </c>
      <c r="F147" s="163" t="s">
        <v>150</v>
      </c>
      <c r="G147" s="164" t="s">
        <v>134</v>
      </c>
      <c r="H147" s="165" t="n">
        <v>21.27</v>
      </c>
      <c r="I147" s="166"/>
      <c r="J147" s="167" t="n">
        <f aca="false">ROUND(I147*H147,2)</f>
        <v>0</v>
      </c>
      <c r="K147" s="163" t="s">
        <v>144</v>
      </c>
      <c r="L147" s="24"/>
      <c r="M147" s="168"/>
      <c r="N147" s="169" t="s">
        <v>40</v>
      </c>
      <c r="O147" s="61"/>
      <c r="P147" s="170" t="n">
        <f aca="false">O147*H147</f>
        <v>0</v>
      </c>
      <c r="Q147" s="170" t="n">
        <v>0.00026</v>
      </c>
      <c r="R147" s="170" t="n">
        <f aca="false">Q147*H147</f>
        <v>0.0055302</v>
      </c>
      <c r="S147" s="170" t="n">
        <v>0</v>
      </c>
      <c r="T147" s="171" t="n">
        <f aca="false"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72" t="s">
        <v>135</v>
      </c>
      <c r="AT147" s="172" t="s">
        <v>131</v>
      </c>
      <c r="AU147" s="172" t="s">
        <v>136</v>
      </c>
      <c r="AY147" s="4" t="s">
        <v>128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4" t="s">
        <v>136</v>
      </c>
      <c r="BK147" s="173" t="n">
        <f aca="false">ROUND(I147*H147,2)</f>
        <v>0</v>
      </c>
      <c r="BL147" s="4" t="s">
        <v>135</v>
      </c>
      <c r="BM147" s="172" t="s">
        <v>151</v>
      </c>
    </row>
    <row r="148" s="28" customFormat="true" ht="21.75" hidden="false" customHeight="true" outlineLevel="0" collapsed="false">
      <c r="A148" s="23"/>
      <c r="B148" s="160"/>
      <c r="C148" s="161" t="s">
        <v>135</v>
      </c>
      <c r="D148" s="161" t="s">
        <v>131</v>
      </c>
      <c r="E148" s="162" t="s">
        <v>152</v>
      </c>
      <c r="F148" s="163" t="s">
        <v>153</v>
      </c>
      <c r="G148" s="164" t="s">
        <v>134</v>
      </c>
      <c r="H148" s="165" t="n">
        <v>9.7</v>
      </c>
      <c r="I148" s="166"/>
      <c r="J148" s="167" t="n">
        <f aca="false">ROUND(I148*H148,2)</f>
        <v>0</v>
      </c>
      <c r="K148" s="163" t="s">
        <v>144</v>
      </c>
      <c r="L148" s="24"/>
      <c r="M148" s="168"/>
      <c r="N148" s="169" t="s">
        <v>40</v>
      </c>
      <c r="O148" s="61"/>
      <c r="P148" s="170" t="n">
        <f aca="false">O148*H148</f>
        <v>0</v>
      </c>
      <c r="Q148" s="170" t="n">
        <v>0.056</v>
      </c>
      <c r="R148" s="170" t="n">
        <f aca="false">Q148*H148</f>
        <v>0.5432</v>
      </c>
      <c r="S148" s="170" t="n">
        <v>0</v>
      </c>
      <c r="T148" s="171" t="n">
        <f aca="false">S148*H148</f>
        <v>0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72" t="s">
        <v>135</v>
      </c>
      <c r="AT148" s="172" t="s">
        <v>131</v>
      </c>
      <c r="AU148" s="172" t="s">
        <v>136</v>
      </c>
      <c r="AY148" s="4" t="s">
        <v>128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4" t="s">
        <v>136</v>
      </c>
      <c r="BK148" s="173" t="n">
        <f aca="false">ROUND(I148*H148,2)</f>
        <v>0</v>
      </c>
      <c r="BL148" s="4" t="s">
        <v>135</v>
      </c>
      <c r="BM148" s="172" t="s">
        <v>154</v>
      </c>
    </row>
    <row r="149" s="174" customFormat="true" ht="12.8" hidden="false" customHeight="false" outlineLevel="0" collapsed="false">
      <c r="B149" s="175"/>
      <c r="D149" s="176" t="s">
        <v>138</v>
      </c>
      <c r="E149" s="177"/>
      <c r="F149" s="178" t="s">
        <v>155</v>
      </c>
      <c r="H149" s="179" t="n">
        <v>9.7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138</v>
      </c>
      <c r="AU149" s="177" t="s">
        <v>136</v>
      </c>
      <c r="AV149" s="174" t="s">
        <v>136</v>
      </c>
      <c r="AW149" s="174" t="s">
        <v>31</v>
      </c>
      <c r="AX149" s="174" t="s">
        <v>74</v>
      </c>
      <c r="AY149" s="177" t="s">
        <v>128</v>
      </c>
    </row>
    <row r="150" s="184" customFormat="true" ht="12.8" hidden="false" customHeight="false" outlineLevel="0" collapsed="false">
      <c r="B150" s="185"/>
      <c r="D150" s="176" t="s">
        <v>138</v>
      </c>
      <c r="E150" s="186"/>
      <c r="F150" s="187" t="s">
        <v>148</v>
      </c>
      <c r="H150" s="188" t="n">
        <v>9.7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138</v>
      </c>
      <c r="AU150" s="186" t="s">
        <v>136</v>
      </c>
      <c r="AV150" s="184" t="s">
        <v>135</v>
      </c>
      <c r="AW150" s="184" t="s">
        <v>31</v>
      </c>
      <c r="AX150" s="184" t="s">
        <v>79</v>
      </c>
      <c r="AY150" s="186" t="s">
        <v>128</v>
      </c>
    </row>
    <row r="151" s="28" customFormat="true" ht="21.75" hidden="false" customHeight="true" outlineLevel="0" collapsed="false">
      <c r="A151" s="23"/>
      <c r="B151" s="160"/>
      <c r="C151" s="161" t="s">
        <v>156</v>
      </c>
      <c r="D151" s="161" t="s">
        <v>131</v>
      </c>
      <c r="E151" s="162" t="s">
        <v>157</v>
      </c>
      <c r="F151" s="163" t="s">
        <v>158</v>
      </c>
      <c r="G151" s="164" t="s">
        <v>134</v>
      </c>
      <c r="H151" s="165" t="n">
        <v>1.25</v>
      </c>
      <c r="I151" s="166"/>
      <c r="J151" s="167" t="n">
        <f aca="false">ROUND(I151*H151,2)</f>
        <v>0</v>
      </c>
      <c r="K151" s="163" t="s">
        <v>144</v>
      </c>
      <c r="L151" s="24"/>
      <c r="M151" s="168"/>
      <c r="N151" s="169" t="s">
        <v>40</v>
      </c>
      <c r="O151" s="61"/>
      <c r="P151" s="170" t="n">
        <f aca="false">O151*H151</f>
        <v>0</v>
      </c>
      <c r="Q151" s="170" t="n">
        <v>0.00438</v>
      </c>
      <c r="R151" s="170" t="n">
        <f aca="false">Q151*H151</f>
        <v>0.005475</v>
      </c>
      <c r="S151" s="170" t="n">
        <v>0</v>
      </c>
      <c r="T151" s="171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2" t="s">
        <v>135</v>
      </c>
      <c r="AT151" s="172" t="s">
        <v>131</v>
      </c>
      <c r="AU151" s="172" t="s">
        <v>136</v>
      </c>
      <c r="AY151" s="4" t="s">
        <v>128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4" t="s">
        <v>136</v>
      </c>
      <c r="BK151" s="173" t="n">
        <f aca="false">ROUND(I151*H151,2)</f>
        <v>0</v>
      </c>
      <c r="BL151" s="4" t="s">
        <v>135</v>
      </c>
      <c r="BM151" s="172" t="s">
        <v>159</v>
      </c>
    </row>
    <row r="152" s="28" customFormat="true" ht="24.15" hidden="false" customHeight="true" outlineLevel="0" collapsed="false">
      <c r="A152" s="23"/>
      <c r="B152" s="160"/>
      <c r="C152" s="161" t="s">
        <v>140</v>
      </c>
      <c r="D152" s="161" t="s">
        <v>131</v>
      </c>
      <c r="E152" s="162" t="s">
        <v>160</v>
      </c>
      <c r="F152" s="163" t="s">
        <v>161</v>
      </c>
      <c r="G152" s="164" t="s">
        <v>134</v>
      </c>
      <c r="H152" s="165" t="n">
        <v>21.27</v>
      </c>
      <c r="I152" s="166"/>
      <c r="J152" s="167" t="n">
        <f aca="false">ROUND(I152*H152,2)</f>
        <v>0</v>
      </c>
      <c r="K152" s="163" t="s">
        <v>144</v>
      </c>
      <c r="L152" s="24"/>
      <c r="M152" s="168"/>
      <c r="N152" s="169" t="s">
        <v>40</v>
      </c>
      <c r="O152" s="61"/>
      <c r="P152" s="170" t="n">
        <f aca="false">O152*H152</f>
        <v>0</v>
      </c>
      <c r="Q152" s="170" t="n">
        <v>0.0154</v>
      </c>
      <c r="R152" s="170" t="n">
        <f aca="false">Q152*H152</f>
        <v>0.327558</v>
      </c>
      <c r="S152" s="170" t="n">
        <v>0</v>
      </c>
      <c r="T152" s="171" t="n">
        <f aca="false"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72" t="s">
        <v>135</v>
      </c>
      <c r="AT152" s="172" t="s">
        <v>131</v>
      </c>
      <c r="AU152" s="172" t="s">
        <v>136</v>
      </c>
      <c r="AY152" s="4" t="s">
        <v>128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4" t="s">
        <v>136</v>
      </c>
      <c r="BK152" s="173" t="n">
        <f aca="false">ROUND(I152*H152,2)</f>
        <v>0</v>
      </c>
      <c r="BL152" s="4" t="s">
        <v>135</v>
      </c>
      <c r="BM152" s="172" t="s">
        <v>162</v>
      </c>
    </row>
    <row r="153" s="28" customFormat="true" ht="24.15" hidden="false" customHeight="true" outlineLevel="0" collapsed="false">
      <c r="A153" s="23"/>
      <c r="B153" s="160"/>
      <c r="C153" s="161" t="s">
        <v>163</v>
      </c>
      <c r="D153" s="161" t="s">
        <v>131</v>
      </c>
      <c r="E153" s="162" t="s">
        <v>164</v>
      </c>
      <c r="F153" s="163" t="s">
        <v>165</v>
      </c>
      <c r="G153" s="164" t="s">
        <v>134</v>
      </c>
      <c r="H153" s="165" t="n">
        <v>21.27</v>
      </c>
      <c r="I153" s="166"/>
      <c r="J153" s="167" t="n">
        <f aca="false">ROUND(I153*H153,2)</f>
        <v>0</v>
      </c>
      <c r="K153" s="163" t="s">
        <v>144</v>
      </c>
      <c r="L153" s="24"/>
      <c r="M153" s="168"/>
      <c r="N153" s="169" t="s">
        <v>40</v>
      </c>
      <c r="O153" s="61"/>
      <c r="P153" s="170" t="n">
        <f aca="false">O153*H153</f>
        <v>0</v>
      </c>
      <c r="Q153" s="170" t="n">
        <v>0.0079</v>
      </c>
      <c r="R153" s="170" t="n">
        <f aca="false">Q153*H153</f>
        <v>0.168033</v>
      </c>
      <c r="S153" s="170" t="n">
        <v>0</v>
      </c>
      <c r="T153" s="171" t="n">
        <f aca="false">S153*H153</f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72" t="s">
        <v>135</v>
      </c>
      <c r="AT153" s="172" t="s">
        <v>131</v>
      </c>
      <c r="AU153" s="172" t="s">
        <v>136</v>
      </c>
      <c r="AY153" s="4" t="s">
        <v>128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4" t="s">
        <v>136</v>
      </c>
      <c r="BK153" s="173" t="n">
        <f aca="false">ROUND(I153*H153,2)</f>
        <v>0</v>
      </c>
      <c r="BL153" s="4" t="s">
        <v>135</v>
      </c>
      <c r="BM153" s="172" t="s">
        <v>166</v>
      </c>
    </row>
    <row r="154" s="28" customFormat="true" ht="37.8" hidden="false" customHeight="true" outlineLevel="0" collapsed="false">
      <c r="A154" s="23"/>
      <c r="B154" s="160"/>
      <c r="C154" s="161" t="s">
        <v>167</v>
      </c>
      <c r="D154" s="161" t="s">
        <v>131</v>
      </c>
      <c r="E154" s="162" t="s">
        <v>168</v>
      </c>
      <c r="F154" s="163" t="s">
        <v>169</v>
      </c>
      <c r="G154" s="164" t="s">
        <v>134</v>
      </c>
      <c r="H154" s="165" t="n">
        <v>43.182</v>
      </c>
      <c r="I154" s="166"/>
      <c r="J154" s="167" t="n">
        <f aca="false">ROUND(I154*H154,2)</f>
        <v>0</v>
      </c>
      <c r="K154" s="163" t="s">
        <v>144</v>
      </c>
      <c r="L154" s="24"/>
      <c r="M154" s="168"/>
      <c r="N154" s="169" t="s">
        <v>40</v>
      </c>
      <c r="O154" s="61"/>
      <c r="P154" s="170" t="n">
        <f aca="false">O154*H154</f>
        <v>0</v>
      </c>
      <c r="Q154" s="170" t="n">
        <v>0.0176</v>
      </c>
      <c r="R154" s="170" t="n">
        <f aca="false">Q154*H154</f>
        <v>0.7600032</v>
      </c>
      <c r="S154" s="170" t="n">
        <v>0</v>
      </c>
      <c r="T154" s="171" t="n">
        <f aca="false"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72" t="s">
        <v>135</v>
      </c>
      <c r="AT154" s="172" t="s">
        <v>131</v>
      </c>
      <c r="AU154" s="172" t="s">
        <v>136</v>
      </c>
      <c r="AY154" s="4" t="s">
        <v>128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4" t="s">
        <v>136</v>
      </c>
      <c r="BK154" s="173" t="n">
        <f aca="false">ROUND(I154*H154,2)</f>
        <v>0</v>
      </c>
      <c r="BL154" s="4" t="s">
        <v>135</v>
      </c>
      <c r="BM154" s="172" t="s">
        <v>170</v>
      </c>
    </row>
    <row r="155" s="174" customFormat="true" ht="19.25" hidden="false" customHeight="false" outlineLevel="0" collapsed="false">
      <c r="B155" s="175"/>
      <c r="D155" s="176" t="s">
        <v>138</v>
      </c>
      <c r="E155" s="177"/>
      <c r="F155" s="178" t="s">
        <v>171</v>
      </c>
      <c r="H155" s="179" t="n">
        <v>33.852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138</v>
      </c>
      <c r="AU155" s="177" t="s">
        <v>136</v>
      </c>
      <c r="AV155" s="174" t="s">
        <v>136</v>
      </c>
      <c r="AW155" s="174" t="s">
        <v>31</v>
      </c>
      <c r="AX155" s="174" t="s">
        <v>74</v>
      </c>
      <c r="AY155" s="177" t="s">
        <v>128</v>
      </c>
    </row>
    <row r="156" s="174" customFormat="true" ht="12.8" hidden="false" customHeight="false" outlineLevel="0" collapsed="false">
      <c r="B156" s="175"/>
      <c r="D156" s="176" t="s">
        <v>138</v>
      </c>
      <c r="E156" s="177"/>
      <c r="F156" s="178" t="s">
        <v>172</v>
      </c>
      <c r="H156" s="179" t="n">
        <v>-2.17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138</v>
      </c>
      <c r="AU156" s="177" t="s">
        <v>136</v>
      </c>
      <c r="AV156" s="174" t="s">
        <v>136</v>
      </c>
      <c r="AW156" s="174" t="s">
        <v>31</v>
      </c>
      <c r="AX156" s="174" t="s">
        <v>74</v>
      </c>
      <c r="AY156" s="177" t="s">
        <v>128</v>
      </c>
    </row>
    <row r="157" s="193" customFormat="true" ht="12.8" hidden="false" customHeight="false" outlineLevel="0" collapsed="false">
      <c r="B157" s="194"/>
      <c r="D157" s="176" t="s">
        <v>138</v>
      </c>
      <c r="E157" s="195"/>
      <c r="F157" s="196" t="s">
        <v>173</v>
      </c>
      <c r="H157" s="197" t="n">
        <v>31.682</v>
      </c>
      <c r="I157" s="198"/>
      <c r="L157" s="194"/>
      <c r="M157" s="199"/>
      <c r="N157" s="200"/>
      <c r="O157" s="200"/>
      <c r="P157" s="200"/>
      <c r="Q157" s="200"/>
      <c r="R157" s="200"/>
      <c r="S157" s="200"/>
      <c r="T157" s="201"/>
      <c r="AT157" s="195" t="s">
        <v>138</v>
      </c>
      <c r="AU157" s="195" t="s">
        <v>136</v>
      </c>
      <c r="AV157" s="193" t="s">
        <v>129</v>
      </c>
      <c r="AW157" s="193" t="s">
        <v>31</v>
      </c>
      <c r="AX157" s="193" t="s">
        <v>74</v>
      </c>
      <c r="AY157" s="195" t="s">
        <v>128</v>
      </c>
    </row>
    <row r="158" s="174" customFormat="true" ht="12.8" hidden="false" customHeight="false" outlineLevel="0" collapsed="false">
      <c r="B158" s="175"/>
      <c r="D158" s="176" t="s">
        <v>138</v>
      </c>
      <c r="E158" s="177"/>
      <c r="F158" s="178" t="s">
        <v>174</v>
      </c>
      <c r="H158" s="179" t="n">
        <v>11.5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138</v>
      </c>
      <c r="AU158" s="177" t="s">
        <v>136</v>
      </c>
      <c r="AV158" s="174" t="s">
        <v>136</v>
      </c>
      <c r="AW158" s="174" t="s">
        <v>31</v>
      </c>
      <c r="AX158" s="174" t="s">
        <v>74</v>
      </c>
      <c r="AY158" s="177" t="s">
        <v>128</v>
      </c>
    </row>
    <row r="159" s="193" customFormat="true" ht="12.8" hidden="false" customHeight="false" outlineLevel="0" collapsed="false">
      <c r="B159" s="194"/>
      <c r="D159" s="176" t="s">
        <v>138</v>
      </c>
      <c r="E159" s="195"/>
      <c r="F159" s="196" t="s">
        <v>173</v>
      </c>
      <c r="H159" s="197" t="n">
        <v>11.5</v>
      </c>
      <c r="I159" s="198"/>
      <c r="L159" s="194"/>
      <c r="M159" s="199"/>
      <c r="N159" s="200"/>
      <c r="O159" s="200"/>
      <c r="P159" s="200"/>
      <c r="Q159" s="200"/>
      <c r="R159" s="200"/>
      <c r="S159" s="200"/>
      <c r="T159" s="201"/>
      <c r="AT159" s="195" t="s">
        <v>138</v>
      </c>
      <c r="AU159" s="195" t="s">
        <v>136</v>
      </c>
      <c r="AV159" s="193" t="s">
        <v>129</v>
      </c>
      <c r="AW159" s="193" t="s">
        <v>31</v>
      </c>
      <c r="AX159" s="193" t="s">
        <v>74</v>
      </c>
      <c r="AY159" s="195" t="s">
        <v>128</v>
      </c>
    </row>
    <row r="160" s="184" customFormat="true" ht="12.8" hidden="false" customHeight="false" outlineLevel="0" collapsed="false">
      <c r="B160" s="185"/>
      <c r="D160" s="176" t="s">
        <v>138</v>
      </c>
      <c r="E160" s="186"/>
      <c r="F160" s="187" t="s">
        <v>148</v>
      </c>
      <c r="H160" s="188" t="n">
        <v>43.182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138</v>
      </c>
      <c r="AU160" s="186" t="s">
        <v>136</v>
      </c>
      <c r="AV160" s="184" t="s">
        <v>135</v>
      </c>
      <c r="AW160" s="184" t="s">
        <v>31</v>
      </c>
      <c r="AX160" s="184" t="s">
        <v>79</v>
      </c>
      <c r="AY160" s="186" t="s">
        <v>128</v>
      </c>
    </row>
    <row r="161" s="28" customFormat="true" ht="16.5" hidden="false" customHeight="true" outlineLevel="0" collapsed="false">
      <c r="A161" s="23"/>
      <c r="B161" s="160"/>
      <c r="C161" s="161" t="s">
        <v>175</v>
      </c>
      <c r="D161" s="161" t="s">
        <v>131</v>
      </c>
      <c r="E161" s="162" t="s">
        <v>176</v>
      </c>
      <c r="F161" s="163" t="s">
        <v>177</v>
      </c>
      <c r="G161" s="164" t="s">
        <v>134</v>
      </c>
      <c r="H161" s="165" t="n">
        <v>18.44</v>
      </c>
      <c r="I161" s="166"/>
      <c r="J161" s="167" t="n">
        <f aca="false">ROUND(I161*H161,2)</f>
        <v>0</v>
      </c>
      <c r="K161" s="163"/>
      <c r="L161" s="24"/>
      <c r="M161" s="168"/>
      <c r="N161" s="169" t="s">
        <v>40</v>
      </c>
      <c r="O161" s="61"/>
      <c r="P161" s="170" t="n">
        <f aca="false">O161*H161</f>
        <v>0</v>
      </c>
      <c r="Q161" s="170" t="n">
        <v>0.0079</v>
      </c>
      <c r="R161" s="170" t="n">
        <f aca="false">Q161*H161</f>
        <v>0.145676</v>
      </c>
      <c r="S161" s="170" t="n">
        <v>0</v>
      </c>
      <c r="T161" s="171" t="n">
        <f aca="false"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72" t="s">
        <v>135</v>
      </c>
      <c r="AT161" s="172" t="s">
        <v>131</v>
      </c>
      <c r="AU161" s="172" t="s">
        <v>136</v>
      </c>
      <c r="AY161" s="4" t="s">
        <v>128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4" t="s">
        <v>136</v>
      </c>
      <c r="BK161" s="173" t="n">
        <f aca="false">ROUND(I161*H161,2)</f>
        <v>0</v>
      </c>
      <c r="BL161" s="4" t="s">
        <v>135</v>
      </c>
      <c r="BM161" s="172" t="s">
        <v>178</v>
      </c>
    </row>
    <row r="162" s="174" customFormat="true" ht="12.8" hidden="false" customHeight="false" outlineLevel="0" collapsed="false">
      <c r="B162" s="175"/>
      <c r="D162" s="176" t="s">
        <v>138</v>
      </c>
      <c r="E162" s="177"/>
      <c r="F162" s="178" t="s">
        <v>179</v>
      </c>
      <c r="H162" s="179" t="n">
        <v>18.44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138</v>
      </c>
      <c r="AU162" s="177" t="s">
        <v>136</v>
      </c>
      <c r="AV162" s="174" t="s">
        <v>136</v>
      </c>
      <c r="AW162" s="174" t="s">
        <v>31</v>
      </c>
      <c r="AX162" s="174" t="s">
        <v>79</v>
      </c>
      <c r="AY162" s="177" t="s">
        <v>128</v>
      </c>
    </row>
    <row r="163" s="28" customFormat="true" ht="16.5" hidden="false" customHeight="true" outlineLevel="0" collapsed="false">
      <c r="A163" s="23"/>
      <c r="B163" s="160"/>
      <c r="C163" s="161" t="s">
        <v>180</v>
      </c>
      <c r="D163" s="161" t="s">
        <v>131</v>
      </c>
      <c r="E163" s="162" t="s">
        <v>181</v>
      </c>
      <c r="F163" s="163" t="s">
        <v>182</v>
      </c>
      <c r="G163" s="164" t="s">
        <v>134</v>
      </c>
      <c r="H163" s="165" t="n">
        <v>31.708</v>
      </c>
      <c r="I163" s="166"/>
      <c r="J163" s="167" t="n">
        <f aca="false">ROUND(I163*H163,2)</f>
        <v>0</v>
      </c>
      <c r="K163" s="163" t="s">
        <v>144</v>
      </c>
      <c r="L163" s="24"/>
      <c r="M163" s="168"/>
      <c r="N163" s="169" t="s">
        <v>40</v>
      </c>
      <c r="O163" s="61"/>
      <c r="P163" s="170" t="n">
        <f aca="false">O163*H163</f>
        <v>0</v>
      </c>
      <c r="Q163" s="170" t="n">
        <v>9E-005</v>
      </c>
      <c r="R163" s="170" t="n">
        <f aca="false">Q163*H163</f>
        <v>0.00285372</v>
      </c>
      <c r="S163" s="170" t="n">
        <v>6E-005</v>
      </c>
      <c r="T163" s="171" t="n">
        <f aca="false">S163*H163</f>
        <v>0.00190248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72" t="s">
        <v>135</v>
      </c>
      <c r="AT163" s="172" t="s">
        <v>131</v>
      </c>
      <c r="AU163" s="172" t="s">
        <v>136</v>
      </c>
      <c r="AY163" s="4" t="s">
        <v>128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4" t="s">
        <v>136</v>
      </c>
      <c r="BK163" s="173" t="n">
        <f aca="false">ROUND(I163*H163,2)</f>
        <v>0</v>
      </c>
      <c r="BL163" s="4" t="s">
        <v>135</v>
      </c>
      <c r="BM163" s="172" t="s">
        <v>183</v>
      </c>
    </row>
    <row r="164" s="174" customFormat="true" ht="19.25" hidden="false" customHeight="false" outlineLevel="0" collapsed="false">
      <c r="B164" s="175"/>
      <c r="D164" s="176" t="s">
        <v>138</v>
      </c>
      <c r="E164" s="177"/>
      <c r="F164" s="178" t="s">
        <v>184</v>
      </c>
      <c r="H164" s="179" t="n">
        <v>29.128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138</v>
      </c>
      <c r="AU164" s="177" t="s">
        <v>136</v>
      </c>
      <c r="AV164" s="174" t="s">
        <v>136</v>
      </c>
      <c r="AW164" s="174" t="s">
        <v>31</v>
      </c>
      <c r="AX164" s="174" t="s">
        <v>74</v>
      </c>
      <c r="AY164" s="177" t="s">
        <v>128</v>
      </c>
    </row>
    <row r="165" s="174" customFormat="true" ht="12.8" hidden="false" customHeight="false" outlineLevel="0" collapsed="false">
      <c r="B165" s="175"/>
      <c r="D165" s="176" t="s">
        <v>138</v>
      </c>
      <c r="E165" s="177"/>
      <c r="F165" s="178" t="s">
        <v>185</v>
      </c>
      <c r="H165" s="179" t="n">
        <v>2.58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138</v>
      </c>
      <c r="AU165" s="177" t="s">
        <v>136</v>
      </c>
      <c r="AV165" s="174" t="s">
        <v>136</v>
      </c>
      <c r="AW165" s="174" t="s">
        <v>31</v>
      </c>
      <c r="AX165" s="174" t="s">
        <v>74</v>
      </c>
      <c r="AY165" s="177" t="s">
        <v>128</v>
      </c>
    </row>
    <row r="166" s="184" customFormat="true" ht="12.8" hidden="false" customHeight="false" outlineLevel="0" collapsed="false">
      <c r="B166" s="185"/>
      <c r="D166" s="176" t="s">
        <v>138</v>
      </c>
      <c r="E166" s="186"/>
      <c r="F166" s="187" t="s">
        <v>148</v>
      </c>
      <c r="H166" s="188" t="n">
        <v>31.708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138</v>
      </c>
      <c r="AU166" s="186" t="s">
        <v>136</v>
      </c>
      <c r="AV166" s="184" t="s">
        <v>135</v>
      </c>
      <c r="AW166" s="184" t="s">
        <v>31</v>
      </c>
      <c r="AX166" s="184" t="s">
        <v>79</v>
      </c>
      <c r="AY166" s="186" t="s">
        <v>128</v>
      </c>
    </row>
    <row r="167" s="28" customFormat="true" ht="24.15" hidden="false" customHeight="true" outlineLevel="0" collapsed="false">
      <c r="A167" s="23"/>
      <c r="B167" s="160"/>
      <c r="C167" s="161" t="s">
        <v>186</v>
      </c>
      <c r="D167" s="161" t="s">
        <v>131</v>
      </c>
      <c r="E167" s="162" t="s">
        <v>187</v>
      </c>
      <c r="F167" s="163" t="s">
        <v>188</v>
      </c>
      <c r="G167" s="164" t="s">
        <v>134</v>
      </c>
      <c r="H167" s="165" t="n">
        <v>5.433</v>
      </c>
      <c r="I167" s="166"/>
      <c r="J167" s="167" t="n">
        <f aca="false">ROUND(I167*H167,2)</f>
        <v>0</v>
      </c>
      <c r="K167" s="163" t="s">
        <v>144</v>
      </c>
      <c r="L167" s="24"/>
      <c r="M167" s="168"/>
      <c r="N167" s="169" t="s">
        <v>40</v>
      </c>
      <c r="O167" s="61"/>
      <c r="P167" s="170" t="n">
        <f aca="false">O167*H167</f>
        <v>0</v>
      </c>
      <c r="Q167" s="170" t="n">
        <v>0.08976</v>
      </c>
      <c r="R167" s="170" t="n">
        <f aca="false">Q167*H167</f>
        <v>0.48766608</v>
      </c>
      <c r="S167" s="170" t="n">
        <v>0</v>
      </c>
      <c r="T167" s="171" t="n">
        <f aca="false"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72" t="s">
        <v>135</v>
      </c>
      <c r="AT167" s="172" t="s">
        <v>131</v>
      </c>
      <c r="AU167" s="172" t="s">
        <v>136</v>
      </c>
      <c r="AY167" s="4" t="s">
        <v>128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4" t="s">
        <v>136</v>
      </c>
      <c r="BK167" s="173" t="n">
        <f aca="false">ROUND(I167*H167,2)</f>
        <v>0</v>
      </c>
      <c r="BL167" s="4" t="s">
        <v>135</v>
      </c>
      <c r="BM167" s="172" t="s">
        <v>189</v>
      </c>
    </row>
    <row r="168" s="146" customFormat="true" ht="22.8" hidden="false" customHeight="true" outlineLevel="0" collapsed="false">
      <c r="B168" s="147"/>
      <c r="D168" s="148" t="s">
        <v>73</v>
      </c>
      <c r="E168" s="158" t="s">
        <v>175</v>
      </c>
      <c r="F168" s="158" t="s">
        <v>190</v>
      </c>
      <c r="I168" s="150"/>
      <c r="J168" s="159" t="n">
        <f aca="false">BK168</f>
        <v>0</v>
      </c>
      <c r="L168" s="147"/>
      <c r="M168" s="152"/>
      <c r="N168" s="153"/>
      <c r="O168" s="153"/>
      <c r="P168" s="154" t="n">
        <f aca="false">SUM(P169:P204)</f>
        <v>0</v>
      </c>
      <c r="Q168" s="153"/>
      <c r="R168" s="154" t="n">
        <f aca="false">SUM(R169:R204)</f>
        <v>0.00116992</v>
      </c>
      <c r="S168" s="153"/>
      <c r="T168" s="155" t="n">
        <f aca="false">SUM(T169:T204)</f>
        <v>5.460805</v>
      </c>
      <c r="AR168" s="148" t="s">
        <v>79</v>
      </c>
      <c r="AT168" s="156" t="s">
        <v>73</v>
      </c>
      <c r="AU168" s="156" t="s">
        <v>79</v>
      </c>
      <c r="AY168" s="148" t="s">
        <v>128</v>
      </c>
      <c r="BK168" s="157" t="n">
        <f aca="false">SUM(BK169:BK204)</f>
        <v>0</v>
      </c>
    </row>
    <row r="169" s="28" customFormat="true" ht="24.15" hidden="false" customHeight="true" outlineLevel="0" collapsed="false">
      <c r="A169" s="23"/>
      <c r="B169" s="160"/>
      <c r="C169" s="161" t="s">
        <v>7</v>
      </c>
      <c r="D169" s="161" t="s">
        <v>131</v>
      </c>
      <c r="E169" s="162" t="s">
        <v>191</v>
      </c>
      <c r="F169" s="163" t="s">
        <v>192</v>
      </c>
      <c r="G169" s="164" t="s">
        <v>134</v>
      </c>
      <c r="H169" s="165" t="n">
        <v>23.873</v>
      </c>
      <c r="I169" s="166"/>
      <c r="J169" s="167" t="n">
        <f aca="false">ROUND(I169*H169,2)</f>
        <v>0</v>
      </c>
      <c r="K169" s="163" t="s">
        <v>144</v>
      </c>
      <c r="L169" s="24"/>
      <c r="M169" s="168"/>
      <c r="N169" s="169" t="s">
        <v>40</v>
      </c>
      <c r="O169" s="61"/>
      <c r="P169" s="170" t="n">
        <f aca="false">O169*H169</f>
        <v>0</v>
      </c>
      <c r="Q169" s="170" t="n">
        <v>4E-005</v>
      </c>
      <c r="R169" s="170" t="n">
        <f aca="false">Q169*H169</f>
        <v>0.00095492</v>
      </c>
      <c r="S169" s="170" t="n">
        <v>0</v>
      </c>
      <c r="T169" s="171" t="n">
        <f aca="false">S169*H169</f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72" t="s">
        <v>135</v>
      </c>
      <c r="AT169" s="172" t="s">
        <v>131</v>
      </c>
      <c r="AU169" s="172" t="s">
        <v>136</v>
      </c>
      <c r="AY169" s="4" t="s">
        <v>128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4" t="s">
        <v>136</v>
      </c>
      <c r="BK169" s="173" t="n">
        <f aca="false">ROUND(I169*H169,2)</f>
        <v>0</v>
      </c>
      <c r="BL169" s="4" t="s">
        <v>135</v>
      </c>
      <c r="BM169" s="172" t="s">
        <v>193</v>
      </c>
    </row>
    <row r="170" s="174" customFormat="true" ht="12.8" hidden="false" customHeight="false" outlineLevel="0" collapsed="false">
      <c r="B170" s="175"/>
      <c r="D170" s="176" t="s">
        <v>138</v>
      </c>
      <c r="E170" s="177"/>
      <c r="F170" s="178" t="s">
        <v>194</v>
      </c>
      <c r="H170" s="179" t="n">
        <v>23.873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138</v>
      </c>
      <c r="AU170" s="177" t="s">
        <v>136</v>
      </c>
      <c r="AV170" s="174" t="s">
        <v>136</v>
      </c>
      <c r="AW170" s="174" t="s">
        <v>31</v>
      </c>
      <c r="AX170" s="174" t="s">
        <v>79</v>
      </c>
      <c r="AY170" s="177" t="s">
        <v>128</v>
      </c>
    </row>
    <row r="171" s="28" customFormat="true" ht="16.5" hidden="false" customHeight="true" outlineLevel="0" collapsed="false">
      <c r="A171" s="23"/>
      <c r="B171" s="160"/>
      <c r="C171" s="161" t="s">
        <v>195</v>
      </c>
      <c r="D171" s="161" t="s">
        <v>131</v>
      </c>
      <c r="E171" s="162" t="s">
        <v>196</v>
      </c>
      <c r="F171" s="163" t="s">
        <v>197</v>
      </c>
      <c r="G171" s="164" t="s">
        <v>198</v>
      </c>
      <c r="H171" s="165" t="n">
        <v>1</v>
      </c>
      <c r="I171" s="166"/>
      <c r="J171" s="167" t="n">
        <f aca="false">ROUND(I171*H171,2)</f>
        <v>0</v>
      </c>
      <c r="K171" s="163"/>
      <c r="L171" s="24"/>
      <c r="M171" s="168"/>
      <c r="N171" s="169" t="s">
        <v>40</v>
      </c>
      <c r="O171" s="61"/>
      <c r="P171" s="170" t="n">
        <f aca="false">O171*H171</f>
        <v>0</v>
      </c>
      <c r="Q171" s="170" t="n">
        <v>4E-005</v>
      </c>
      <c r="R171" s="170" t="n">
        <f aca="false">Q171*H171</f>
        <v>4E-005</v>
      </c>
      <c r="S171" s="170" t="n">
        <v>0.4</v>
      </c>
      <c r="T171" s="171" t="n">
        <f aca="false">S171*H171</f>
        <v>0.4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72" t="s">
        <v>135</v>
      </c>
      <c r="AT171" s="172" t="s">
        <v>131</v>
      </c>
      <c r="AU171" s="172" t="s">
        <v>136</v>
      </c>
      <c r="AY171" s="4" t="s">
        <v>128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4" t="s">
        <v>136</v>
      </c>
      <c r="BK171" s="173" t="n">
        <f aca="false">ROUND(I171*H171,2)</f>
        <v>0</v>
      </c>
      <c r="BL171" s="4" t="s">
        <v>135</v>
      </c>
      <c r="BM171" s="172" t="s">
        <v>199</v>
      </c>
    </row>
    <row r="172" s="174" customFormat="true" ht="12.8" hidden="false" customHeight="false" outlineLevel="0" collapsed="false">
      <c r="B172" s="175"/>
      <c r="D172" s="176" t="s">
        <v>138</v>
      </c>
      <c r="E172" s="177"/>
      <c r="F172" s="178" t="s">
        <v>79</v>
      </c>
      <c r="H172" s="179" t="n">
        <v>1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138</v>
      </c>
      <c r="AU172" s="177" t="s">
        <v>136</v>
      </c>
      <c r="AV172" s="174" t="s">
        <v>136</v>
      </c>
      <c r="AW172" s="174" t="s">
        <v>31</v>
      </c>
      <c r="AX172" s="174" t="s">
        <v>79</v>
      </c>
      <c r="AY172" s="177" t="s">
        <v>128</v>
      </c>
    </row>
    <row r="173" s="28" customFormat="true" ht="16.5" hidden="false" customHeight="true" outlineLevel="0" collapsed="false">
      <c r="A173" s="23"/>
      <c r="B173" s="160"/>
      <c r="C173" s="161" t="s">
        <v>200</v>
      </c>
      <c r="D173" s="161" t="s">
        <v>131</v>
      </c>
      <c r="E173" s="162" t="s">
        <v>201</v>
      </c>
      <c r="F173" s="163" t="s">
        <v>202</v>
      </c>
      <c r="G173" s="164" t="s">
        <v>198</v>
      </c>
      <c r="H173" s="165" t="n">
        <v>1</v>
      </c>
      <c r="I173" s="166"/>
      <c r="J173" s="167" t="n">
        <f aca="false">ROUND(I173*H173,2)</f>
        <v>0</v>
      </c>
      <c r="K173" s="163"/>
      <c r="L173" s="24"/>
      <c r="M173" s="168"/>
      <c r="N173" s="169" t="s">
        <v>40</v>
      </c>
      <c r="O173" s="61"/>
      <c r="P173" s="170" t="n">
        <f aca="false">O173*H173</f>
        <v>0</v>
      </c>
      <c r="Q173" s="170" t="n">
        <v>4E-005</v>
      </c>
      <c r="R173" s="170" t="n">
        <f aca="false">Q173*H173</f>
        <v>4E-005</v>
      </c>
      <c r="S173" s="170" t="n">
        <v>0.4</v>
      </c>
      <c r="T173" s="171" t="n">
        <f aca="false">S173*H173</f>
        <v>0.4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72" t="s">
        <v>135</v>
      </c>
      <c r="AT173" s="172" t="s">
        <v>131</v>
      </c>
      <c r="AU173" s="172" t="s">
        <v>136</v>
      </c>
      <c r="AY173" s="4" t="s">
        <v>128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4" t="s">
        <v>136</v>
      </c>
      <c r="BK173" s="173" t="n">
        <f aca="false">ROUND(I173*H173,2)</f>
        <v>0</v>
      </c>
      <c r="BL173" s="4" t="s">
        <v>135</v>
      </c>
      <c r="BM173" s="172" t="s">
        <v>203</v>
      </c>
    </row>
    <row r="174" s="174" customFormat="true" ht="12.8" hidden="false" customHeight="false" outlineLevel="0" collapsed="false">
      <c r="B174" s="175"/>
      <c r="D174" s="176" t="s">
        <v>138</v>
      </c>
      <c r="E174" s="177"/>
      <c r="F174" s="178" t="s">
        <v>79</v>
      </c>
      <c r="H174" s="179" t="n">
        <v>1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138</v>
      </c>
      <c r="AU174" s="177" t="s">
        <v>136</v>
      </c>
      <c r="AV174" s="174" t="s">
        <v>136</v>
      </c>
      <c r="AW174" s="174" t="s">
        <v>31</v>
      </c>
      <c r="AX174" s="174" t="s">
        <v>79</v>
      </c>
      <c r="AY174" s="177" t="s">
        <v>128</v>
      </c>
    </row>
    <row r="175" s="28" customFormat="true" ht="24.15" hidden="false" customHeight="true" outlineLevel="0" collapsed="false">
      <c r="A175" s="23"/>
      <c r="B175" s="160"/>
      <c r="C175" s="161" t="s">
        <v>204</v>
      </c>
      <c r="D175" s="161" t="s">
        <v>131</v>
      </c>
      <c r="E175" s="162" t="s">
        <v>205</v>
      </c>
      <c r="F175" s="163" t="s">
        <v>206</v>
      </c>
      <c r="G175" s="164" t="s">
        <v>134</v>
      </c>
      <c r="H175" s="165" t="n">
        <v>1.25</v>
      </c>
      <c r="I175" s="166"/>
      <c r="J175" s="167" t="n">
        <f aca="false">ROUND(I175*H175,2)</f>
        <v>0</v>
      </c>
      <c r="K175" s="163" t="s">
        <v>144</v>
      </c>
      <c r="L175" s="24"/>
      <c r="M175" s="168"/>
      <c r="N175" s="169" t="s">
        <v>40</v>
      </c>
      <c r="O175" s="61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0.181</v>
      </c>
      <c r="T175" s="171" t="n">
        <f aca="false">S175*H175</f>
        <v>0.22625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72" t="s">
        <v>135</v>
      </c>
      <c r="AT175" s="172" t="s">
        <v>131</v>
      </c>
      <c r="AU175" s="172" t="s">
        <v>136</v>
      </c>
      <c r="AY175" s="4" t="s">
        <v>128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4" t="s">
        <v>136</v>
      </c>
      <c r="BK175" s="173" t="n">
        <f aca="false">ROUND(I175*H175,2)</f>
        <v>0</v>
      </c>
      <c r="BL175" s="4" t="s">
        <v>135</v>
      </c>
      <c r="BM175" s="172" t="s">
        <v>207</v>
      </c>
    </row>
    <row r="176" s="174" customFormat="true" ht="12.8" hidden="false" customHeight="false" outlineLevel="0" collapsed="false">
      <c r="B176" s="175"/>
      <c r="D176" s="176" t="s">
        <v>138</v>
      </c>
      <c r="E176" s="177"/>
      <c r="F176" s="178" t="s">
        <v>208</v>
      </c>
      <c r="H176" s="179" t="n">
        <v>1.25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138</v>
      </c>
      <c r="AU176" s="177" t="s">
        <v>136</v>
      </c>
      <c r="AV176" s="174" t="s">
        <v>136</v>
      </c>
      <c r="AW176" s="174" t="s">
        <v>31</v>
      </c>
      <c r="AX176" s="174" t="s">
        <v>79</v>
      </c>
      <c r="AY176" s="177" t="s">
        <v>128</v>
      </c>
    </row>
    <row r="177" s="28" customFormat="true" ht="24.15" hidden="false" customHeight="true" outlineLevel="0" collapsed="false">
      <c r="A177" s="23"/>
      <c r="B177" s="160"/>
      <c r="C177" s="161" t="s">
        <v>209</v>
      </c>
      <c r="D177" s="161" t="s">
        <v>131</v>
      </c>
      <c r="E177" s="162" t="s">
        <v>210</v>
      </c>
      <c r="F177" s="163" t="s">
        <v>211</v>
      </c>
      <c r="G177" s="164" t="s">
        <v>134</v>
      </c>
      <c r="H177" s="165" t="n">
        <v>5.433</v>
      </c>
      <c r="I177" s="166"/>
      <c r="J177" s="167" t="n">
        <f aca="false">ROUND(I177*H177,2)</f>
        <v>0</v>
      </c>
      <c r="K177" s="163" t="s">
        <v>144</v>
      </c>
      <c r="L177" s="24"/>
      <c r="M177" s="168"/>
      <c r="N177" s="169" t="s">
        <v>40</v>
      </c>
      <c r="O177" s="61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0.09</v>
      </c>
      <c r="T177" s="171" t="n">
        <f aca="false">S177*H177</f>
        <v>0.48897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172" t="s">
        <v>135</v>
      </c>
      <c r="AT177" s="172" t="s">
        <v>131</v>
      </c>
      <c r="AU177" s="172" t="s">
        <v>136</v>
      </c>
      <c r="AY177" s="4" t="s">
        <v>128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4" t="s">
        <v>136</v>
      </c>
      <c r="BK177" s="173" t="n">
        <f aca="false">ROUND(I177*H177,2)</f>
        <v>0</v>
      </c>
      <c r="BL177" s="4" t="s">
        <v>135</v>
      </c>
      <c r="BM177" s="172" t="s">
        <v>212</v>
      </c>
    </row>
    <row r="178" s="174" customFormat="true" ht="12.8" hidden="false" customHeight="false" outlineLevel="0" collapsed="false">
      <c r="B178" s="175"/>
      <c r="D178" s="176" t="s">
        <v>138</v>
      </c>
      <c r="E178" s="177"/>
      <c r="F178" s="178" t="s">
        <v>146</v>
      </c>
      <c r="H178" s="179" t="n">
        <v>5.433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138</v>
      </c>
      <c r="AU178" s="177" t="s">
        <v>136</v>
      </c>
      <c r="AV178" s="174" t="s">
        <v>136</v>
      </c>
      <c r="AW178" s="174" t="s">
        <v>31</v>
      </c>
      <c r="AX178" s="174" t="s">
        <v>74</v>
      </c>
      <c r="AY178" s="177" t="s">
        <v>128</v>
      </c>
    </row>
    <row r="179" s="184" customFormat="true" ht="12.8" hidden="false" customHeight="false" outlineLevel="0" collapsed="false">
      <c r="B179" s="185"/>
      <c r="D179" s="176" t="s">
        <v>138</v>
      </c>
      <c r="E179" s="186"/>
      <c r="F179" s="187" t="s">
        <v>148</v>
      </c>
      <c r="H179" s="188" t="n">
        <v>5.433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138</v>
      </c>
      <c r="AU179" s="186" t="s">
        <v>136</v>
      </c>
      <c r="AV179" s="184" t="s">
        <v>135</v>
      </c>
      <c r="AW179" s="184" t="s">
        <v>31</v>
      </c>
      <c r="AX179" s="184" t="s">
        <v>79</v>
      </c>
      <c r="AY179" s="186" t="s">
        <v>128</v>
      </c>
    </row>
    <row r="180" s="28" customFormat="true" ht="24.15" hidden="false" customHeight="true" outlineLevel="0" collapsed="false">
      <c r="A180" s="23"/>
      <c r="B180" s="160"/>
      <c r="C180" s="161" t="s">
        <v>213</v>
      </c>
      <c r="D180" s="161" t="s">
        <v>131</v>
      </c>
      <c r="E180" s="162" t="s">
        <v>214</v>
      </c>
      <c r="F180" s="163" t="s">
        <v>215</v>
      </c>
      <c r="G180" s="164" t="s">
        <v>134</v>
      </c>
      <c r="H180" s="165" t="n">
        <v>5.433</v>
      </c>
      <c r="I180" s="166"/>
      <c r="J180" s="167" t="n">
        <f aca="false">ROUND(I180*H180,2)</f>
        <v>0</v>
      </c>
      <c r="K180" s="163" t="s">
        <v>144</v>
      </c>
      <c r="L180" s="24"/>
      <c r="M180" s="168"/>
      <c r="N180" s="169" t="s">
        <v>40</v>
      </c>
      <c r="O180" s="61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0.035</v>
      </c>
      <c r="T180" s="171" t="n">
        <f aca="false">S180*H180</f>
        <v>0.190155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72" t="s">
        <v>135</v>
      </c>
      <c r="AT180" s="172" t="s">
        <v>131</v>
      </c>
      <c r="AU180" s="172" t="s">
        <v>136</v>
      </c>
      <c r="AY180" s="4" t="s">
        <v>128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4" t="s">
        <v>136</v>
      </c>
      <c r="BK180" s="173" t="n">
        <f aca="false">ROUND(I180*H180,2)</f>
        <v>0</v>
      </c>
      <c r="BL180" s="4" t="s">
        <v>135</v>
      </c>
      <c r="BM180" s="172" t="s">
        <v>216</v>
      </c>
    </row>
    <row r="181" s="174" customFormat="true" ht="12.8" hidden="false" customHeight="false" outlineLevel="0" collapsed="false">
      <c r="B181" s="175"/>
      <c r="D181" s="176" t="s">
        <v>138</v>
      </c>
      <c r="E181" s="177"/>
      <c r="F181" s="178" t="s">
        <v>146</v>
      </c>
      <c r="H181" s="179" t="n">
        <v>5.433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138</v>
      </c>
      <c r="AU181" s="177" t="s">
        <v>136</v>
      </c>
      <c r="AV181" s="174" t="s">
        <v>136</v>
      </c>
      <c r="AW181" s="174" t="s">
        <v>31</v>
      </c>
      <c r="AX181" s="174" t="s">
        <v>74</v>
      </c>
      <c r="AY181" s="177" t="s">
        <v>128</v>
      </c>
    </row>
    <row r="182" s="184" customFormat="true" ht="12.8" hidden="false" customHeight="false" outlineLevel="0" collapsed="false">
      <c r="B182" s="185"/>
      <c r="D182" s="176" t="s">
        <v>138</v>
      </c>
      <c r="E182" s="186"/>
      <c r="F182" s="187" t="s">
        <v>148</v>
      </c>
      <c r="H182" s="188" t="n">
        <v>5.433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138</v>
      </c>
      <c r="AU182" s="186" t="s">
        <v>136</v>
      </c>
      <c r="AV182" s="184" t="s">
        <v>135</v>
      </c>
      <c r="AW182" s="184" t="s">
        <v>31</v>
      </c>
      <c r="AX182" s="184" t="s">
        <v>79</v>
      </c>
      <c r="AY182" s="186" t="s">
        <v>128</v>
      </c>
    </row>
    <row r="183" s="28" customFormat="true" ht="24.15" hidden="false" customHeight="true" outlineLevel="0" collapsed="false">
      <c r="A183" s="23"/>
      <c r="B183" s="160"/>
      <c r="C183" s="161" t="s">
        <v>217</v>
      </c>
      <c r="D183" s="161" t="s">
        <v>131</v>
      </c>
      <c r="E183" s="162" t="s">
        <v>218</v>
      </c>
      <c r="F183" s="163" t="s">
        <v>219</v>
      </c>
      <c r="G183" s="164" t="s">
        <v>220</v>
      </c>
      <c r="H183" s="165" t="n">
        <v>27</v>
      </c>
      <c r="I183" s="166"/>
      <c r="J183" s="167" t="n">
        <f aca="false">ROUND(I183*H183,2)</f>
        <v>0</v>
      </c>
      <c r="K183" s="163" t="s">
        <v>144</v>
      </c>
      <c r="L183" s="24"/>
      <c r="M183" s="168"/>
      <c r="N183" s="169" t="s">
        <v>40</v>
      </c>
      <c r="O183" s="61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0.001</v>
      </c>
      <c r="T183" s="171" t="n">
        <f aca="false">S183*H183</f>
        <v>0.027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72" t="s">
        <v>135</v>
      </c>
      <c r="AT183" s="172" t="s">
        <v>131</v>
      </c>
      <c r="AU183" s="172" t="s">
        <v>136</v>
      </c>
      <c r="AY183" s="4" t="s">
        <v>128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4" t="s">
        <v>136</v>
      </c>
      <c r="BK183" s="173" t="n">
        <f aca="false">ROUND(I183*H183,2)</f>
        <v>0</v>
      </c>
      <c r="BL183" s="4" t="s">
        <v>135</v>
      </c>
      <c r="BM183" s="172" t="s">
        <v>221</v>
      </c>
    </row>
    <row r="184" s="28" customFormat="true" ht="24.15" hidden="false" customHeight="true" outlineLevel="0" collapsed="false">
      <c r="A184" s="23"/>
      <c r="B184" s="160"/>
      <c r="C184" s="161" t="s">
        <v>222</v>
      </c>
      <c r="D184" s="161" t="s">
        <v>131</v>
      </c>
      <c r="E184" s="162" t="s">
        <v>223</v>
      </c>
      <c r="F184" s="163" t="s">
        <v>224</v>
      </c>
      <c r="G184" s="164" t="s">
        <v>225</v>
      </c>
      <c r="H184" s="165" t="n">
        <v>60</v>
      </c>
      <c r="I184" s="166"/>
      <c r="J184" s="167" t="n">
        <f aca="false">ROUND(I184*H184,2)</f>
        <v>0</v>
      </c>
      <c r="K184" s="163" t="s">
        <v>144</v>
      </c>
      <c r="L184" s="24"/>
      <c r="M184" s="168"/>
      <c r="N184" s="169" t="s">
        <v>40</v>
      </c>
      <c r="O184" s="61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0.002</v>
      </c>
      <c r="T184" s="171" t="n">
        <f aca="false">S184*H184</f>
        <v>0.12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135</v>
      </c>
      <c r="AT184" s="172" t="s">
        <v>131</v>
      </c>
      <c r="AU184" s="172" t="s">
        <v>136</v>
      </c>
      <c r="AY184" s="4" t="s">
        <v>128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136</v>
      </c>
      <c r="BK184" s="173" t="n">
        <f aca="false">ROUND(I184*H184,2)</f>
        <v>0</v>
      </c>
      <c r="BL184" s="4" t="s">
        <v>135</v>
      </c>
      <c r="BM184" s="172" t="s">
        <v>226</v>
      </c>
    </row>
    <row r="185" s="28" customFormat="true" ht="24.15" hidden="false" customHeight="true" outlineLevel="0" collapsed="false">
      <c r="A185" s="23"/>
      <c r="B185" s="160"/>
      <c r="C185" s="161" t="s">
        <v>227</v>
      </c>
      <c r="D185" s="161" t="s">
        <v>131</v>
      </c>
      <c r="E185" s="162" t="s">
        <v>228</v>
      </c>
      <c r="F185" s="163" t="s">
        <v>229</v>
      </c>
      <c r="G185" s="164" t="s">
        <v>225</v>
      </c>
      <c r="H185" s="165" t="n">
        <v>50</v>
      </c>
      <c r="I185" s="166"/>
      <c r="J185" s="167" t="n">
        <f aca="false">ROUND(I185*H185,2)</f>
        <v>0</v>
      </c>
      <c r="K185" s="163" t="s">
        <v>144</v>
      </c>
      <c r="L185" s="24"/>
      <c r="M185" s="168"/>
      <c r="N185" s="169" t="s">
        <v>40</v>
      </c>
      <c r="O185" s="61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0.004</v>
      </c>
      <c r="T185" s="171" t="n">
        <f aca="false">S185*H185</f>
        <v>0.2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2" t="s">
        <v>135</v>
      </c>
      <c r="AT185" s="172" t="s">
        <v>131</v>
      </c>
      <c r="AU185" s="172" t="s">
        <v>136</v>
      </c>
      <c r="AY185" s="4" t="s">
        <v>128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4" t="s">
        <v>136</v>
      </c>
      <c r="BK185" s="173" t="n">
        <f aca="false">ROUND(I185*H185,2)</f>
        <v>0</v>
      </c>
      <c r="BL185" s="4" t="s">
        <v>135</v>
      </c>
      <c r="BM185" s="172" t="s">
        <v>230</v>
      </c>
    </row>
    <row r="186" s="28" customFormat="true" ht="24.15" hidden="false" customHeight="true" outlineLevel="0" collapsed="false">
      <c r="A186" s="23"/>
      <c r="B186" s="160"/>
      <c r="C186" s="161" t="s">
        <v>6</v>
      </c>
      <c r="D186" s="161" t="s">
        <v>131</v>
      </c>
      <c r="E186" s="162" t="s">
        <v>231</v>
      </c>
      <c r="F186" s="163" t="s">
        <v>232</v>
      </c>
      <c r="G186" s="164" t="s">
        <v>225</v>
      </c>
      <c r="H186" s="165" t="n">
        <v>25</v>
      </c>
      <c r="I186" s="166"/>
      <c r="J186" s="167" t="n">
        <f aca="false">ROUND(I186*H186,2)</f>
        <v>0</v>
      </c>
      <c r="K186" s="163" t="s">
        <v>144</v>
      </c>
      <c r="L186" s="24"/>
      <c r="M186" s="168"/>
      <c r="N186" s="169" t="s">
        <v>40</v>
      </c>
      <c r="O186" s="61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0.013</v>
      </c>
      <c r="T186" s="171" t="n">
        <f aca="false">S186*H186</f>
        <v>0.325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72" t="s">
        <v>135</v>
      </c>
      <c r="AT186" s="172" t="s">
        <v>131</v>
      </c>
      <c r="AU186" s="172" t="s">
        <v>136</v>
      </c>
      <c r="AY186" s="4" t="s">
        <v>128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4" t="s">
        <v>136</v>
      </c>
      <c r="BK186" s="173" t="n">
        <f aca="false">ROUND(I186*H186,2)</f>
        <v>0</v>
      </c>
      <c r="BL186" s="4" t="s">
        <v>135</v>
      </c>
      <c r="BM186" s="172" t="s">
        <v>233</v>
      </c>
    </row>
    <row r="187" s="28" customFormat="true" ht="24.15" hidden="false" customHeight="true" outlineLevel="0" collapsed="false">
      <c r="A187" s="23"/>
      <c r="B187" s="160"/>
      <c r="C187" s="161" t="s">
        <v>234</v>
      </c>
      <c r="D187" s="161" t="s">
        <v>131</v>
      </c>
      <c r="E187" s="162" t="s">
        <v>235</v>
      </c>
      <c r="F187" s="163" t="s">
        <v>236</v>
      </c>
      <c r="G187" s="164" t="s">
        <v>225</v>
      </c>
      <c r="H187" s="165" t="n">
        <v>5</v>
      </c>
      <c r="I187" s="166"/>
      <c r="J187" s="167" t="n">
        <f aca="false">ROUND(I187*H187,2)</f>
        <v>0</v>
      </c>
      <c r="K187" s="163" t="s">
        <v>144</v>
      </c>
      <c r="L187" s="24"/>
      <c r="M187" s="168"/>
      <c r="N187" s="169" t="s">
        <v>40</v>
      </c>
      <c r="O187" s="61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0.018</v>
      </c>
      <c r="T187" s="171" t="n">
        <f aca="false">S187*H187</f>
        <v>0.09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172" t="s">
        <v>135</v>
      </c>
      <c r="AT187" s="172" t="s">
        <v>131</v>
      </c>
      <c r="AU187" s="172" t="s">
        <v>136</v>
      </c>
      <c r="AY187" s="4" t="s">
        <v>128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4" t="s">
        <v>136</v>
      </c>
      <c r="BK187" s="173" t="n">
        <f aca="false">ROUND(I187*H187,2)</f>
        <v>0</v>
      </c>
      <c r="BL187" s="4" t="s">
        <v>135</v>
      </c>
      <c r="BM187" s="172" t="s">
        <v>237</v>
      </c>
    </row>
    <row r="188" s="28" customFormat="true" ht="24.15" hidden="false" customHeight="true" outlineLevel="0" collapsed="false">
      <c r="A188" s="23"/>
      <c r="B188" s="160"/>
      <c r="C188" s="161" t="s">
        <v>238</v>
      </c>
      <c r="D188" s="161" t="s">
        <v>131</v>
      </c>
      <c r="E188" s="162" t="s">
        <v>239</v>
      </c>
      <c r="F188" s="163" t="s">
        <v>240</v>
      </c>
      <c r="G188" s="164" t="s">
        <v>225</v>
      </c>
      <c r="H188" s="165" t="n">
        <v>1.5</v>
      </c>
      <c r="I188" s="166"/>
      <c r="J188" s="167" t="n">
        <f aca="false">ROUND(I188*H188,2)</f>
        <v>0</v>
      </c>
      <c r="K188" s="163" t="s">
        <v>144</v>
      </c>
      <c r="L188" s="24"/>
      <c r="M188" s="168"/>
      <c r="N188" s="169" t="s">
        <v>40</v>
      </c>
      <c r="O188" s="61"/>
      <c r="P188" s="170" t="n">
        <f aca="false">O188*H188</f>
        <v>0</v>
      </c>
      <c r="Q188" s="170" t="n">
        <v>9E-005</v>
      </c>
      <c r="R188" s="170" t="n">
        <f aca="false">Q188*H188</f>
        <v>0.000135</v>
      </c>
      <c r="S188" s="170" t="n">
        <v>0.003</v>
      </c>
      <c r="T188" s="171" t="n">
        <f aca="false">S188*H188</f>
        <v>0.0045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R188" s="172" t="s">
        <v>135</v>
      </c>
      <c r="AT188" s="172" t="s">
        <v>131</v>
      </c>
      <c r="AU188" s="172" t="s">
        <v>136</v>
      </c>
      <c r="AY188" s="4" t="s">
        <v>128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4" t="s">
        <v>136</v>
      </c>
      <c r="BK188" s="173" t="n">
        <f aca="false">ROUND(I188*H188,2)</f>
        <v>0</v>
      </c>
      <c r="BL188" s="4" t="s">
        <v>135</v>
      </c>
      <c r="BM188" s="172" t="s">
        <v>241</v>
      </c>
    </row>
    <row r="189" s="28" customFormat="true" ht="37.8" hidden="false" customHeight="true" outlineLevel="0" collapsed="false">
      <c r="A189" s="23"/>
      <c r="B189" s="160"/>
      <c r="C189" s="161" t="s">
        <v>242</v>
      </c>
      <c r="D189" s="161" t="s">
        <v>131</v>
      </c>
      <c r="E189" s="162" t="s">
        <v>243</v>
      </c>
      <c r="F189" s="163" t="s">
        <v>244</v>
      </c>
      <c r="G189" s="164" t="s">
        <v>134</v>
      </c>
      <c r="H189" s="165" t="n">
        <v>13.233</v>
      </c>
      <c r="I189" s="166"/>
      <c r="J189" s="167" t="n">
        <f aca="false">ROUND(I189*H189,2)</f>
        <v>0</v>
      </c>
      <c r="K189" s="163" t="s">
        <v>144</v>
      </c>
      <c r="L189" s="24"/>
      <c r="M189" s="168"/>
      <c r="N189" s="169" t="s">
        <v>40</v>
      </c>
      <c r="O189" s="61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0.01</v>
      </c>
      <c r="T189" s="171" t="n">
        <f aca="false">S189*H189</f>
        <v>0.13233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72" t="s">
        <v>135</v>
      </c>
      <c r="AT189" s="172" t="s">
        <v>131</v>
      </c>
      <c r="AU189" s="172" t="s">
        <v>136</v>
      </c>
      <c r="AY189" s="4" t="s">
        <v>128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4" t="s">
        <v>136</v>
      </c>
      <c r="BK189" s="173" t="n">
        <f aca="false">ROUND(I189*H189,2)</f>
        <v>0</v>
      </c>
      <c r="BL189" s="4" t="s">
        <v>135</v>
      </c>
      <c r="BM189" s="172" t="s">
        <v>245</v>
      </c>
    </row>
    <row r="190" s="174" customFormat="true" ht="12.8" hidden="false" customHeight="false" outlineLevel="0" collapsed="false">
      <c r="B190" s="175"/>
      <c r="D190" s="176" t="s">
        <v>138</v>
      </c>
      <c r="E190" s="177"/>
      <c r="F190" s="178" t="s">
        <v>146</v>
      </c>
      <c r="H190" s="179" t="n">
        <v>5.433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138</v>
      </c>
      <c r="AU190" s="177" t="s">
        <v>136</v>
      </c>
      <c r="AV190" s="174" t="s">
        <v>136</v>
      </c>
      <c r="AW190" s="174" t="s">
        <v>31</v>
      </c>
      <c r="AX190" s="174" t="s">
        <v>74</v>
      </c>
      <c r="AY190" s="177" t="s">
        <v>128</v>
      </c>
    </row>
    <row r="191" s="174" customFormat="true" ht="12.8" hidden="false" customHeight="false" outlineLevel="0" collapsed="false">
      <c r="B191" s="175"/>
      <c r="D191" s="176" t="s">
        <v>138</v>
      </c>
      <c r="E191" s="177"/>
      <c r="F191" s="178" t="s">
        <v>147</v>
      </c>
      <c r="H191" s="179" t="n">
        <v>7.8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138</v>
      </c>
      <c r="AU191" s="177" t="s">
        <v>136</v>
      </c>
      <c r="AV191" s="174" t="s">
        <v>136</v>
      </c>
      <c r="AW191" s="174" t="s">
        <v>31</v>
      </c>
      <c r="AX191" s="174" t="s">
        <v>74</v>
      </c>
      <c r="AY191" s="177" t="s">
        <v>128</v>
      </c>
    </row>
    <row r="192" s="184" customFormat="true" ht="12.8" hidden="false" customHeight="false" outlineLevel="0" collapsed="false">
      <c r="B192" s="185"/>
      <c r="D192" s="176" t="s">
        <v>138</v>
      </c>
      <c r="E192" s="186"/>
      <c r="F192" s="187" t="s">
        <v>148</v>
      </c>
      <c r="H192" s="188" t="n">
        <v>13.233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138</v>
      </c>
      <c r="AU192" s="186" t="s">
        <v>136</v>
      </c>
      <c r="AV192" s="184" t="s">
        <v>135</v>
      </c>
      <c r="AW192" s="184" t="s">
        <v>31</v>
      </c>
      <c r="AX192" s="184" t="s">
        <v>79</v>
      </c>
      <c r="AY192" s="186" t="s">
        <v>128</v>
      </c>
    </row>
    <row r="193" s="28" customFormat="true" ht="37.8" hidden="false" customHeight="true" outlineLevel="0" collapsed="false">
      <c r="A193" s="23"/>
      <c r="B193" s="160"/>
      <c r="C193" s="161" t="s">
        <v>246</v>
      </c>
      <c r="D193" s="161" t="s">
        <v>131</v>
      </c>
      <c r="E193" s="162" t="s">
        <v>247</v>
      </c>
      <c r="F193" s="163" t="s">
        <v>248</v>
      </c>
      <c r="G193" s="164" t="s">
        <v>134</v>
      </c>
      <c r="H193" s="165" t="n">
        <v>43.182</v>
      </c>
      <c r="I193" s="166"/>
      <c r="J193" s="167" t="n">
        <f aca="false">ROUND(I193*H193,2)</f>
        <v>0</v>
      </c>
      <c r="K193" s="163" t="s">
        <v>144</v>
      </c>
      <c r="L193" s="24"/>
      <c r="M193" s="168"/>
      <c r="N193" s="169" t="s">
        <v>40</v>
      </c>
      <c r="O193" s="61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0.01</v>
      </c>
      <c r="T193" s="171" t="n">
        <f aca="false">S193*H193</f>
        <v>0.43182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72" t="s">
        <v>135</v>
      </c>
      <c r="AT193" s="172" t="s">
        <v>131</v>
      </c>
      <c r="AU193" s="172" t="s">
        <v>136</v>
      </c>
      <c r="AY193" s="4" t="s">
        <v>128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4" t="s">
        <v>136</v>
      </c>
      <c r="BK193" s="173" t="n">
        <f aca="false">ROUND(I193*H193,2)</f>
        <v>0</v>
      </c>
      <c r="BL193" s="4" t="s">
        <v>135</v>
      </c>
      <c r="BM193" s="172" t="s">
        <v>249</v>
      </c>
    </row>
    <row r="194" s="174" customFormat="true" ht="19.25" hidden="false" customHeight="false" outlineLevel="0" collapsed="false">
      <c r="B194" s="175"/>
      <c r="D194" s="176" t="s">
        <v>138</v>
      </c>
      <c r="E194" s="177"/>
      <c r="F194" s="178" t="s">
        <v>171</v>
      </c>
      <c r="H194" s="179" t="n">
        <v>33.852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138</v>
      </c>
      <c r="AU194" s="177" t="s">
        <v>136</v>
      </c>
      <c r="AV194" s="174" t="s">
        <v>136</v>
      </c>
      <c r="AW194" s="174" t="s">
        <v>31</v>
      </c>
      <c r="AX194" s="174" t="s">
        <v>74</v>
      </c>
      <c r="AY194" s="177" t="s">
        <v>128</v>
      </c>
    </row>
    <row r="195" s="174" customFormat="true" ht="12.8" hidden="false" customHeight="false" outlineLevel="0" collapsed="false">
      <c r="B195" s="175"/>
      <c r="D195" s="176" t="s">
        <v>138</v>
      </c>
      <c r="E195" s="177"/>
      <c r="F195" s="178" t="s">
        <v>172</v>
      </c>
      <c r="H195" s="179" t="n">
        <v>-2.17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138</v>
      </c>
      <c r="AU195" s="177" t="s">
        <v>136</v>
      </c>
      <c r="AV195" s="174" t="s">
        <v>136</v>
      </c>
      <c r="AW195" s="174" t="s">
        <v>31</v>
      </c>
      <c r="AX195" s="174" t="s">
        <v>74</v>
      </c>
      <c r="AY195" s="177" t="s">
        <v>128</v>
      </c>
    </row>
    <row r="196" s="193" customFormat="true" ht="12.8" hidden="false" customHeight="false" outlineLevel="0" collapsed="false">
      <c r="B196" s="194"/>
      <c r="D196" s="176" t="s">
        <v>138</v>
      </c>
      <c r="E196" s="195"/>
      <c r="F196" s="196" t="s">
        <v>173</v>
      </c>
      <c r="H196" s="197" t="n">
        <v>31.682</v>
      </c>
      <c r="I196" s="198"/>
      <c r="L196" s="194"/>
      <c r="M196" s="199"/>
      <c r="N196" s="200"/>
      <c r="O196" s="200"/>
      <c r="P196" s="200"/>
      <c r="Q196" s="200"/>
      <c r="R196" s="200"/>
      <c r="S196" s="200"/>
      <c r="T196" s="201"/>
      <c r="AT196" s="195" t="s">
        <v>138</v>
      </c>
      <c r="AU196" s="195" t="s">
        <v>136</v>
      </c>
      <c r="AV196" s="193" t="s">
        <v>129</v>
      </c>
      <c r="AW196" s="193" t="s">
        <v>31</v>
      </c>
      <c r="AX196" s="193" t="s">
        <v>74</v>
      </c>
      <c r="AY196" s="195" t="s">
        <v>128</v>
      </c>
    </row>
    <row r="197" s="174" customFormat="true" ht="12.8" hidden="false" customHeight="false" outlineLevel="0" collapsed="false">
      <c r="B197" s="175"/>
      <c r="D197" s="176" t="s">
        <v>138</v>
      </c>
      <c r="E197" s="177"/>
      <c r="F197" s="178" t="s">
        <v>174</v>
      </c>
      <c r="H197" s="179" t="n">
        <v>11.5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138</v>
      </c>
      <c r="AU197" s="177" t="s">
        <v>136</v>
      </c>
      <c r="AV197" s="174" t="s">
        <v>136</v>
      </c>
      <c r="AW197" s="174" t="s">
        <v>31</v>
      </c>
      <c r="AX197" s="174" t="s">
        <v>74</v>
      </c>
      <c r="AY197" s="177" t="s">
        <v>128</v>
      </c>
    </row>
    <row r="198" s="193" customFormat="true" ht="12.8" hidden="false" customHeight="false" outlineLevel="0" collapsed="false">
      <c r="B198" s="194"/>
      <c r="D198" s="176" t="s">
        <v>138</v>
      </c>
      <c r="E198" s="195"/>
      <c r="F198" s="196" t="s">
        <v>173</v>
      </c>
      <c r="H198" s="197" t="n">
        <v>11.5</v>
      </c>
      <c r="I198" s="198"/>
      <c r="L198" s="194"/>
      <c r="M198" s="199"/>
      <c r="N198" s="200"/>
      <c r="O198" s="200"/>
      <c r="P198" s="200"/>
      <c r="Q198" s="200"/>
      <c r="R198" s="200"/>
      <c r="S198" s="200"/>
      <c r="T198" s="201"/>
      <c r="AT198" s="195" t="s">
        <v>138</v>
      </c>
      <c r="AU198" s="195" t="s">
        <v>136</v>
      </c>
      <c r="AV198" s="193" t="s">
        <v>129</v>
      </c>
      <c r="AW198" s="193" t="s">
        <v>31</v>
      </c>
      <c r="AX198" s="193" t="s">
        <v>74</v>
      </c>
      <c r="AY198" s="195" t="s">
        <v>128</v>
      </c>
    </row>
    <row r="199" s="184" customFormat="true" ht="12.8" hidden="false" customHeight="false" outlineLevel="0" collapsed="false">
      <c r="B199" s="185"/>
      <c r="D199" s="176" t="s">
        <v>138</v>
      </c>
      <c r="E199" s="186"/>
      <c r="F199" s="187" t="s">
        <v>148</v>
      </c>
      <c r="H199" s="188" t="n">
        <v>43.182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138</v>
      </c>
      <c r="AU199" s="186" t="s">
        <v>136</v>
      </c>
      <c r="AV199" s="184" t="s">
        <v>135</v>
      </c>
      <c r="AW199" s="184" t="s">
        <v>31</v>
      </c>
      <c r="AX199" s="184" t="s">
        <v>79</v>
      </c>
      <c r="AY199" s="186" t="s">
        <v>128</v>
      </c>
    </row>
    <row r="200" s="28" customFormat="true" ht="37.8" hidden="false" customHeight="true" outlineLevel="0" collapsed="false">
      <c r="A200" s="23"/>
      <c r="B200" s="160"/>
      <c r="C200" s="161" t="s">
        <v>250</v>
      </c>
      <c r="D200" s="161" t="s">
        <v>131</v>
      </c>
      <c r="E200" s="162" t="s">
        <v>251</v>
      </c>
      <c r="F200" s="163" t="s">
        <v>252</v>
      </c>
      <c r="G200" s="164" t="s">
        <v>134</v>
      </c>
      <c r="H200" s="165" t="n">
        <v>21.27</v>
      </c>
      <c r="I200" s="166"/>
      <c r="J200" s="167" t="n">
        <f aca="false">ROUND(I200*H200,2)</f>
        <v>0</v>
      </c>
      <c r="K200" s="163" t="s">
        <v>144</v>
      </c>
      <c r="L200" s="24"/>
      <c r="M200" s="168"/>
      <c r="N200" s="169" t="s">
        <v>40</v>
      </c>
      <c r="O200" s="61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0.046</v>
      </c>
      <c r="T200" s="171" t="n">
        <f aca="false">S200*H200</f>
        <v>0.97842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72" t="s">
        <v>135</v>
      </c>
      <c r="AT200" s="172" t="s">
        <v>131</v>
      </c>
      <c r="AU200" s="172" t="s">
        <v>136</v>
      </c>
      <c r="AY200" s="4" t="s">
        <v>128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4" t="s">
        <v>136</v>
      </c>
      <c r="BK200" s="173" t="n">
        <f aca="false">ROUND(I200*H200,2)</f>
        <v>0</v>
      </c>
      <c r="BL200" s="4" t="s">
        <v>135</v>
      </c>
      <c r="BM200" s="172" t="s">
        <v>253</v>
      </c>
    </row>
    <row r="201" s="28" customFormat="true" ht="24.15" hidden="false" customHeight="true" outlineLevel="0" collapsed="false">
      <c r="A201" s="23"/>
      <c r="B201" s="160"/>
      <c r="C201" s="161" t="s">
        <v>254</v>
      </c>
      <c r="D201" s="161" t="s">
        <v>131</v>
      </c>
      <c r="E201" s="162" t="s">
        <v>255</v>
      </c>
      <c r="F201" s="163" t="s">
        <v>256</v>
      </c>
      <c r="G201" s="164" t="s">
        <v>134</v>
      </c>
      <c r="H201" s="165" t="n">
        <v>21.27</v>
      </c>
      <c r="I201" s="166"/>
      <c r="J201" s="167" t="n">
        <f aca="false">ROUND(I201*H201,2)</f>
        <v>0</v>
      </c>
      <c r="K201" s="163" t="s">
        <v>144</v>
      </c>
      <c r="L201" s="24"/>
      <c r="M201" s="168"/>
      <c r="N201" s="169" t="s">
        <v>40</v>
      </c>
      <c r="O201" s="61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0.068</v>
      </c>
      <c r="T201" s="171" t="n">
        <f aca="false">S201*H201</f>
        <v>1.44636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72" t="s">
        <v>135</v>
      </c>
      <c r="AT201" s="172" t="s">
        <v>131</v>
      </c>
      <c r="AU201" s="172" t="s">
        <v>136</v>
      </c>
      <c r="AY201" s="4" t="s">
        <v>128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4" t="s">
        <v>136</v>
      </c>
      <c r="BK201" s="173" t="n">
        <f aca="false">ROUND(I201*H201,2)</f>
        <v>0</v>
      </c>
      <c r="BL201" s="4" t="s">
        <v>135</v>
      </c>
      <c r="BM201" s="172" t="s">
        <v>257</v>
      </c>
    </row>
    <row r="202" s="174" customFormat="true" ht="12.8" hidden="false" customHeight="false" outlineLevel="0" collapsed="false">
      <c r="B202" s="175"/>
      <c r="D202" s="176" t="s">
        <v>138</v>
      </c>
      <c r="E202" s="177"/>
      <c r="F202" s="178" t="s">
        <v>258</v>
      </c>
      <c r="H202" s="179" t="n">
        <v>2.17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138</v>
      </c>
      <c r="AU202" s="177" t="s">
        <v>136</v>
      </c>
      <c r="AV202" s="174" t="s">
        <v>136</v>
      </c>
      <c r="AW202" s="174" t="s">
        <v>31</v>
      </c>
      <c r="AX202" s="174" t="s">
        <v>74</v>
      </c>
      <c r="AY202" s="177" t="s">
        <v>128</v>
      </c>
    </row>
    <row r="203" s="174" customFormat="true" ht="12.8" hidden="false" customHeight="false" outlineLevel="0" collapsed="false">
      <c r="B203" s="175"/>
      <c r="D203" s="176" t="s">
        <v>138</v>
      </c>
      <c r="E203" s="177"/>
      <c r="F203" s="178" t="s">
        <v>259</v>
      </c>
      <c r="H203" s="179" t="n">
        <v>19.1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138</v>
      </c>
      <c r="AU203" s="177" t="s">
        <v>136</v>
      </c>
      <c r="AV203" s="174" t="s">
        <v>136</v>
      </c>
      <c r="AW203" s="174" t="s">
        <v>31</v>
      </c>
      <c r="AX203" s="174" t="s">
        <v>74</v>
      </c>
      <c r="AY203" s="177" t="s">
        <v>128</v>
      </c>
    </row>
    <row r="204" s="184" customFormat="true" ht="12.8" hidden="false" customHeight="false" outlineLevel="0" collapsed="false">
      <c r="B204" s="185"/>
      <c r="D204" s="176" t="s">
        <v>138</v>
      </c>
      <c r="E204" s="186"/>
      <c r="F204" s="187" t="s">
        <v>148</v>
      </c>
      <c r="H204" s="188" t="n">
        <v>21.27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138</v>
      </c>
      <c r="AU204" s="186" t="s">
        <v>136</v>
      </c>
      <c r="AV204" s="184" t="s">
        <v>135</v>
      </c>
      <c r="AW204" s="184" t="s">
        <v>31</v>
      </c>
      <c r="AX204" s="184" t="s">
        <v>79</v>
      </c>
      <c r="AY204" s="186" t="s">
        <v>128</v>
      </c>
    </row>
    <row r="205" s="146" customFormat="true" ht="22.8" hidden="false" customHeight="true" outlineLevel="0" collapsed="false">
      <c r="B205" s="147"/>
      <c r="D205" s="148" t="s">
        <v>73</v>
      </c>
      <c r="E205" s="158" t="s">
        <v>260</v>
      </c>
      <c r="F205" s="158" t="s">
        <v>261</v>
      </c>
      <c r="I205" s="150"/>
      <c r="J205" s="159" t="n">
        <f aca="false">BK205</f>
        <v>0</v>
      </c>
      <c r="L205" s="147"/>
      <c r="M205" s="152"/>
      <c r="N205" s="153"/>
      <c r="O205" s="153"/>
      <c r="P205" s="154" t="n">
        <f aca="false">SUM(P206:P210)</f>
        <v>0</v>
      </c>
      <c r="Q205" s="153"/>
      <c r="R205" s="154" t="n">
        <f aca="false">SUM(R206:R210)</f>
        <v>0</v>
      </c>
      <c r="S205" s="153"/>
      <c r="T205" s="155" t="n">
        <f aca="false">SUM(T206:T210)</f>
        <v>0</v>
      </c>
      <c r="AR205" s="148" t="s">
        <v>79</v>
      </c>
      <c r="AT205" s="156" t="s">
        <v>73</v>
      </c>
      <c r="AU205" s="156" t="s">
        <v>79</v>
      </c>
      <c r="AY205" s="148" t="s">
        <v>128</v>
      </c>
      <c r="BK205" s="157" t="n">
        <f aca="false">SUM(BK206:BK210)</f>
        <v>0</v>
      </c>
    </row>
    <row r="206" s="28" customFormat="true" ht="24.15" hidden="false" customHeight="true" outlineLevel="0" collapsed="false">
      <c r="A206" s="23"/>
      <c r="B206" s="160"/>
      <c r="C206" s="161" t="s">
        <v>262</v>
      </c>
      <c r="D206" s="161" t="s">
        <v>131</v>
      </c>
      <c r="E206" s="162" t="s">
        <v>263</v>
      </c>
      <c r="F206" s="163" t="s">
        <v>264</v>
      </c>
      <c r="G206" s="164" t="s">
        <v>265</v>
      </c>
      <c r="H206" s="165" t="n">
        <v>5.953</v>
      </c>
      <c r="I206" s="166"/>
      <c r="J206" s="167" t="n">
        <f aca="false">ROUND(I206*H206,2)</f>
        <v>0</v>
      </c>
      <c r="K206" s="163" t="s">
        <v>144</v>
      </c>
      <c r="L206" s="24"/>
      <c r="M206" s="168"/>
      <c r="N206" s="169" t="s">
        <v>40</v>
      </c>
      <c r="O206" s="61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172" t="s">
        <v>135</v>
      </c>
      <c r="AT206" s="172" t="s">
        <v>131</v>
      </c>
      <c r="AU206" s="172" t="s">
        <v>136</v>
      </c>
      <c r="AY206" s="4" t="s">
        <v>128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4" t="s">
        <v>136</v>
      </c>
      <c r="BK206" s="173" t="n">
        <f aca="false">ROUND(I206*H206,2)</f>
        <v>0</v>
      </c>
      <c r="BL206" s="4" t="s">
        <v>135</v>
      </c>
      <c r="BM206" s="172" t="s">
        <v>266</v>
      </c>
    </row>
    <row r="207" s="28" customFormat="true" ht="24.15" hidden="false" customHeight="true" outlineLevel="0" collapsed="false">
      <c r="A207" s="23"/>
      <c r="B207" s="160"/>
      <c r="C207" s="161" t="s">
        <v>267</v>
      </c>
      <c r="D207" s="161" t="s">
        <v>131</v>
      </c>
      <c r="E207" s="162" t="s">
        <v>268</v>
      </c>
      <c r="F207" s="163" t="s">
        <v>269</v>
      </c>
      <c r="G207" s="164" t="s">
        <v>265</v>
      </c>
      <c r="H207" s="165" t="n">
        <v>5.953</v>
      </c>
      <c r="I207" s="166"/>
      <c r="J207" s="167" t="n">
        <f aca="false">ROUND(I207*H207,2)</f>
        <v>0</v>
      </c>
      <c r="K207" s="163" t="s">
        <v>144</v>
      </c>
      <c r="L207" s="24"/>
      <c r="M207" s="168"/>
      <c r="N207" s="169" t="s">
        <v>40</v>
      </c>
      <c r="O207" s="61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72" t="s">
        <v>135</v>
      </c>
      <c r="AT207" s="172" t="s">
        <v>131</v>
      </c>
      <c r="AU207" s="172" t="s">
        <v>136</v>
      </c>
      <c r="AY207" s="4" t="s">
        <v>128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4" t="s">
        <v>136</v>
      </c>
      <c r="BK207" s="173" t="n">
        <f aca="false">ROUND(I207*H207,2)</f>
        <v>0</v>
      </c>
      <c r="BL207" s="4" t="s">
        <v>135</v>
      </c>
      <c r="BM207" s="172" t="s">
        <v>270</v>
      </c>
    </row>
    <row r="208" s="28" customFormat="true" ht="24.15" hidden="false" customHeight="true" outlineLevel="0" collapsed="false">
      <c r="A208" s="23"/>
      <c r="B208" s="160"/>
      <c r="C208" s="161" t="s">
        <v>271</v>
      </c>
      <c r="D208" s="161" t="s">
        <v>131</v>
      </c>
      <c r="E208" s="162" t="s">
        <v>272</v>
      </c>
      <c r="F208" s="163" t="s">
        <v>273</v>
      </c>
      <c r="G208" s="164" t="s">
        <v>265</v>
      </c>
      <c r="H208" s="165" t="n">
        <v>89.295</v>
      </c>
      <c r="I208" s="166"/>
      <c r="J208" s="167" t="n">
        <f aca="false">ROUND(I208*H208,2)</f>
        <v>0</v>
      </c>
      <c r="K208" s="163" t="s">
        <v>144</v>
      </c>
      <c r="L208" s="24"/>
      <c r="M208" s="168"/>
      <c r="N208" s="169" t="s">
        <v>40</v>
      </c>
      <c r="O208" s="61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172" t="s">
        <v>135</v>
      </c>
      <c r="AT208" s="172" t="s">
        <v>131</v>
      </c>
      <c r="AU208" s="172" t="s">
        <v>136</v>
      </c>
      <c r="AY208" s="4" t="s">
        <v>128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4" t="s">
        <v>136</v>
      </c>
      <c r="BK208" s="173" t="n">
        <f aca="false">ROUND(I208*H208,2)</f>
        <v>0</v>
      </c>
      <c r="BL208" s="4" t="s">
        <v>135</v>
      </c>
      <c r="BM208" s="172" t="s">
        <v>274</v>
      </c>
    </row>
    <row r="209" s="174" customFormat="true" ht="12.8" hidden="false" customHeight="false" outlineLevel="0" collapsed="false">
      <c r="B209" s="175"/>
      <c r="D209" s="176" t="s">
        <v>138</v>
      </c>
      <c r="F209" s="178" t="s">
        <v>275</v>
      </c>
      <c r="H209" s="179" t="n">
        <v>89.295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138</v>
      </c>
      <c r="AU209" s="177" t="s">
        <v>136</v>
      </c>
      <c r="AV209" s="174" t="s">
        <v>136</v>
      </c>
      <c r="AW209" s="174" t="s">
        <v>2</v>
      </c>
      <c r="AX209" s="174" t="s">
        <v>79</v>
      </c>
      <c r="AY209" s="177" t="s">
        <v>128</v>
      </c>
    </row>
    <row r="210" s="28" customFormat="true" ht="49.05" hidden="false" customHeight="true" outlineLevel="0" collapsed="false">
      <c r="A210" s="23"/>
      <c r="B210" s="160"/>
      <c r="C210" s="161" t="s">
        <v>276</v>
      </c>
      <c r="D210" s="161" t="s">
        <v>131</v>
      </c>
      <c r="E210" s="162" t="s">
        <v>277</v>
      </c>
      <c r="F210" s="163" t="s">
        <v>278</v>
      </c>
      <c r="G210" s="164" t="s">
        <v>265</v>
      </c>
      <c r="H210" s="165" t="n">
        <v>5.987</v>
      </c>
      <c r="I210" s="166"/>
      <c r="J210" s="167" t="n">
        <f aca="false">ROUND(I210*H210,2)</f>
        <v>0</v>
      </c>
      <c r="K210" s="163" t="s">
        <v>144</v>
      </c>
      <c r="L210" s="24"/>
      <c r="M210" s="168"/>
      <c r="N210" s="169" t="s">
        <v>40</v>
      </c>
      <c r="O210" s="61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172" t="s">
        <v>135</v>
      </c>
      <c r="AT210" s="172" t="s">
        <v>131</v>
      </c>
      <c r="AU210" s="172" t="s">
        <v>136</v>
      </c>
      <c r="AY210" s="4" t="s">
        <v>128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4" t="s">
        <v>136</v>
      </c>
      <c r="BK210" s="173" t="n">
        <f aca="false">ROUND(I210*H210,2)</f>
        <v>0</v>
      </c>
      <c r="BL210" s="4" t="s">
        <v>135</v>
      </c>
      <c r="BM210" s="172" t="s">
        <v>279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280</v>
      </c>
      <c r="F211" s="158" t="s">
        <v>281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P212</f>
        <v>0</v>
      </c>
      <c r="Q211" s="153"/>
      <c r="R211" s="154" t="n">
        <f aca="false">R212</f>
        <v>0</v>
      </c>
      <c r="S211" s="153"/>
      <c r="T211" s="155" t="n">
        <f aca="false">T212</f>
        <v>0</v>
      </c>
      <c r="AR211" s="148" t="s">
        <v>79</v>
      </c>
      <c r="AT211" s="156" t="s">
        <v>73</v>
      </c>
      <c r="AU211" s="156" t="s">
        <v>79</v>
      </c>
      <c r="AY211" s="148" t="s">
        <v>128</v>
      </c>
      <c r="BK211" s="157" t="n">
        <f aca="false">BK212</f>
        <v>0</v>
      </c>
    </row>
    <row r="212" s="28" customFormat="true" ht="24.15" hidden="false" customHeight="true" outlineLevel="0" collapsed="false">
      <c r="A212" s="23"/>
      <c r="B212" s="160"/>
      <c r="C212" s="161" t="s">
        <v>282</v>
      </c>
      <c r="D212" s="161" t="s">
        <v>131</v>
      </c>
      <c r="E212" s="162" t="s">
        <v>283</v>
      </c>
      <c r="F212" s="163" t="s">
        <v>284</v>
      </c>
      <c r="G212" s="164" t="s">
        <v>265</v>
      </c>
      <c r="H212" s="165" t="n">
        <v>2.757</v>
      </c>
      <c r="I212" s="166"/>
      <c r="J212" s="167" t="n">
        <f aca="false">ROUND(I212*H212,2)</f>
        <v>0</v>
      </c>
      <c r="K212" s="163" t="s">
        <v>144</v>
      </c>
      <c r="L212" s="24"/>
      <c r="M212" s="168"/>
      <c r="N212" s="169" t="s">
        <v>40</v>
      </c>
      <c r="O212" s="61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R212" s="172" t="s">
        <v>135</v>
      </c>
      <c r="AT212" s="172" t="s">
        <v>131</v>
      </c>
      <c r="AU212" s="172" t="s">
        <v>136</v>
      </c>
      <c r="AY212" s="4" t="s">
        <v>128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4" t="s">
        <v>136</v>
      </c>
      <c r="BK212" s="173" t="n">
        <f aca="false">ROUND(I212*H212,2)</f>
        <v>0</v>
      </c>
      <c r="BL212" s="4" t="s">
        <v>135</v>
      </c>
      <c r="BM212" s="172" t="s">
        <v>285</v>
      </c>
    </row>
    <row r="213" s="146" customFormat="true" ht="25.9" hidden="false" customHeight="true" outlineLevel="0" collapsed="false">
      <c r="B213" s="147"/>
      <c r="D213" s="148" t="s">
        <v>73</v>
      </c>
      <c r="E213" s="149" t="s">
        <v>286</v>
      </c>
      <c r="F213" s="149" t="s">
        <v>287</v>
      </c>
      <c r="I213" s="150"/>
      <c r="J213" s="151" t="n">
        <f aca="false">BK213</f>
        <v>0</v>
      </c>
      <c r="L213" s="147"/>
      <c r="M213" s="152"/>
      <c r="N213" s="153"/>
      <c r="O213" s="153"/>
      <c r="P213" s="154" t="n">
        <f aca="false">P214+P229+P252+P271+P281+P290+P302+P340+P346+P354+P372+P380+P406</f>
        <v>0</v>
      </c>
      <c r="Q213" s="153"/>
      <c r="R213" s="154" t="n">
        <f aca="false">R214+R229+R252+R271+R281+R290+R302+R340+R346+R354+R372+R380+R406</f>
        <v>1.3230887</v>
      </c>
      <c r="S213" s="153"/>
      <c r="T213" s="155" t="n">
        <f aca="false">T214+T229+T252+T271+T281+T290+T302+T340+T346+T354+T372+T380+T406</f>
        <v>0.490458</v>
      </c>
      <c r="AR213" s="148" t="s">
        <v>136</v>
      </c>
      <c r="AT213" s="156" t="s">
        <v>73</v>
      </c>
      <c r="AU213" s="156" t="s">
        <v>74</v>
      </c>
      <c r="AY213" s="148" t="s">
        <v>128</v>
      </c>
      <c r="BK213" s="157" t="n">
        <f aca="false">BK214+BK229+BK252+BK271+BK281+BK290+BK302+BK340+BK346+BK354+BK372+BK380+BK406</f>
        <v>0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288</v>
      </c>
      <c r="F214" s="158" t="s">
        <v>289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SUM(P215:P228)</f>
        <v>0</v>
      </c>
      <c r="Q214" s="153"/>
      <c r="R214" s="154" t="n">
        <f aca="false">SUM(R215:R228)</f>
        <v>0.0099</v>
      </c>
      <c r="S214" s="153"/>
      <c r="T214" s="155" t="n">
        <f aca="false">SUM(T215:T228)</f>
        <v>0.01236</v>
      </c>
      <c r="AR214" s="148" t="s">
        <v>136</v>
      </c>
      <c r="AT214" s="156" t="s">
        <v>73</v>
      </c>
      <c r="AU214" s="156" t="s">
        <v>79</v>
      </c>
      <c r="AY214" s="148" t="s">
        <v>128</v>
      </c>
      <c r="BK214" s="157" t="n">
        <f aca="false">SUM(BK215:BK228)</f>
        <v>0</v>
      </c>
    </row>
    <row r="215" s="28" customFormat="true" ht="16.5" hidden="false" customHeight="true" outlineLevel="0" collapsed="false">
      <c r="A215" s="23"/>
      <c r="B215" s="160"/>
      <c r="C215" s="161" t="s">
        <v>290</v>
      </c>
      <c r="D215" s="161" t="s">
        <v>131</v>
      </c>
      <c r="E215" s="162" t="s">
        <v>291</v>
      </c>
      <c r="F215" s="163" t="s">
        <v>292</v>
      </c>
      <c r="G215" s="164" t="s">
        <v>220</v>
      </c>
      <c r="H215" s="165" t="n">
        <v>2</v>
      </c>
      <c r="I215" s="166"/>
      <c r="J215" s="167" t="n">
        <f aca="false">ROUND(I215*H215,2)</f>
        <v>0</v>
      </c>
      <c r="K215" s="163" t="s">
        <v>144</v>
      </c>
      <c r="L215" s="24"/>
      <c r="M215" s="168"/>
      <c r="N215" s="169" t="s">
        <v>40</v>
      </c>
      <c r="O215" s="61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R215" s="172" t="s">
        <v>209</v>
      </c>
      <c r="AT215" s="172" t="s">
        <v>131</v>
      </c>
      <c r="AU215" s="172" t="s">
        <v>136</v>
      </c>
      <c r="AY215" s="4" t="s">
        <v>128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4" t="s">
        <v>136</v>
      </c>
      <c r="BK215" s="173" t="n">
        <f aca="false">ROUND(I215*H215,2)</f>
        <v>0</v>
      </c>
      <c r="BL215" s="4" t="s">
        <v>209</v>
      </c>
      <c r="BM215" s="172" t="s">
        <v>293</v>
      </c>
    </row>
    <row r="216" s="28" customFormat="true" ht="16.5" hidden="false" customHeight="true" outlineLevel="0" collapsed="false">
      <c r="A216" s="23"/>
      <c r="B216" s="160"/>
      <c r="C216" s="161" t="s">
        <v>294</v>
      </c>
      <c r="D216" s="161" t="s">
        <v>131</v>
      </c>
      <c r="E216" s="162" t="s">
        <v>295</v>
      </c>
      <c r="F216" s="163" t="s">
        <v>296</v>
      </c>
      <c r="G216" s="164" t="s">
        <v>225</v>
      </c>
      <c r="H216" s="165" t="n">
        <v>4</v>
      </c>
      <c r="I216" s="166"/>
      <c r="J216" s="167" t="n">
        <f aca="false">ROUND(I216*H216,2)</f>
        <v>0</v>
      </c>
      <c r="K216" s="163" t="s">
        <v>144</v>
      </c>
      <c r="L216" s="24"/>
      <c r="M216" s="168"/>
      <c r="N216" s="169" t="s">
        <v>40</v>
      </c>
      <c r="O216" s="61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0.0021</v>
      </c>
      <c r="T216" s="171" t="n">
        <f aca="false">S216*H216</f>
        <v>0.0084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172" t="s">
        <v>209</v>
      </c>
      <c r="AT216" s="172" t="s">
        <v>131</v>
      </c>
      <c r="AU216" s="172" t="s">
        <v>136</v>
      </c>
      <c r="AY216" s="4" t="s">
        <v>128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4" t="s">
        <v>136</v>
      </c>
      <c r="BK216" s="173" t="n">
        <f aca="false">ROUND(I216*H216,2)</f>
        <v>0</v>
      </c>
      <c r="BL216" s="4" t="s">
        <v>209</v>
      </c>
      <c r="BM216" s="172" t="s">
        <v>297</v>
      </c>
    </row>
    <row r="217" s="28" customFormat="true" ht="16.5" hidden="false" customHeight="true" outlineLevel="0" collapsed="false">
      <c r="A217" s="23"/>
      <c r="B217" s="160"/>
      <c r="C217" s="161" t="s">
        <v>298</v>
      </c>
      <c r="D217" s="161" t="s">
        <v>131</v>
      </c>
      <c r="E217" s="162" t="s">
        <v>299</v>
      </c>
      <c r="F217" s="163" t="s">
        <v>300</v>
      </c>
      <c r="G217" s="164" t="s">
        <v>225</v>
      </c>
      <c r="H217" s="165" t="n">
        <v>2</v>
      </c>
      <c r="I217" s="166"/>
      <c r="J217" s="167" t="n">
        <f aca="false">ROUND(I217*H217,2)</f>
        <v>0</v>
      </c>
      <c r="K217" s="163" t="s">
        <v>144</v>
      </c>
      <c r="L217" s="24"/>
      <c r="M217" s="168"/>
      <c r="N217" s="169" t="s">
        <v>40</v>
      </c>
      <c r="O217" s="61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0.00198</v>
      </c>
      <c r="T217" s="171" t="n">
        <f aca="false">S217*H217</f>
        <v>0.00396</v>
      </c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R217" s="172" t="s">
        <v>209</v>
      </c>
      <c r="AT217" s="172" t="s">
        <v>131</v>
      </c>
      <c r="AU217" s="172" t="s">
        <v>136</v>
      </c>
      <c r="AY217" s="4" t="s">
        <v>128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4" t="s">
        <v>136</v>
      </c>
      <c r="BK217" s="173" t="n">
        <f aca="false">ROUND(I217*H217,2)</f>
        <v>0</v>
      </c>
      <c r="BL217" s="4" t="s">
        <v>209</v>
      </c>
      <c r="BM217" s="172" t="s">
        <v>301</v>
      </c>
    </row>
    <row r="218" s="28" customFormat="true" ht="16.5" hidden="false" customHeight="true" outlineLevel="0" collapsed="false">
      <c r="A218" s="23"/>
      <c r="B218" s="160"/>
      <c r="C218" s="161" t="s">
        <v>302</v>
      </c>
      <c r="D218" s="161" t="s">
        <v>131</v>
      </c>
      <c r="E218" s="162" t="s">
        <v>303</v>
      </c>
      <c r="F218" s="163" t="s">
        <v>304</v>
      </c>
      <c r="G218" s="164" t="s">
        <v>220</v>
      </c>
      <c r="H218" s="165" t="n">
        <v>1</v>
      </c>
      <c r="I218" s="166"/>
      <c r="J218" s="167" t="n">
        <f aca="false">ROUND(I218*H218,2)</f>
        <v>0</v>
      </c>
      <c r="K218" s="163" t="s">
        <v>144</v>
      </c>
      <c r="L218" s="24"/>
      <c r="M218" s="168"/>
      <c r="N218" s="169" t="s">
        <v>40</v>
      </c>
      <c r="O218" s="61"/>
      <c r="P218" s="170" t="n">
        <f aca="false">O218*H218</f>
        <v>0</v>
      </c>
      <c r="Q218" s="170" t="n">
        <v>0.00179</v>
      </c>
      <c r="R218" s="170" t="n">
        <f aca="false">Q218*H218</f>
        <v>0.00179</v>
      </c>
      <c r="S218" s="170" t="n">
        <v>0</v>
      </c>
      <c r="T218" s="171" t="n">
        <f aca="false"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209</v>
      </c>
      <c r="AT218" s="172" t="s">
        <v>131</v>
      </c>
      <c r="AU218" s="172" t="s">
        <v>136</v>
      </c>
      <c r="AY218" s="4" t="s">
        <v>128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136</v>
      </c>
      <c r="BK218" s="173" t="n">
        <f aca="false">ROUND(I218*H218,2)</f>
        <v>0</v>
      </c>
      <c r="BL218" s="4" t="s">
        <v>209</v>
      </c>
      <c r="BM218" s="172" t="s">
        <v>305</v>
      </c>
    </row>
    <row r="219" s="28" customFormat="true" ht="16.5" hidden="false" customHeight="true" outlineLevel="0" collapsed="false">
      <c r="A219" s="23"/>
      <c r="B219" s="160"/>
      <c r="C219" s="161" t="s">
        <v>306</v>
      </c>
      <c r="D219" s="161" t="s">
        <v>131</v>
      </c>
      <c r="E219" s="162" t="s">
        <v>307</v>
      </c>
      <c r="F219" s="163" t="s">
        <v>308</v>
      </c>
      <c r="G219" s="164" t="s">
        <v>220</v>
      </c>
      <c r="H219" s="165" t="n">
        <v>1</v>
      </c>
      <c r="I219" s="166"/>
      <c r="J219" s="167" t="n">
        <f aca="false">ROUND(I219*H219,2)</f>
        <v>0</v>
      </c>
      <c r="K219" s="163" t="s">
        <v>144</v>
      </c>
      <c r="L219" s="24"/>
      <c r="M219" s="168"/>
      <c r="N219" s="169" t="s">
        <v>40</v>
      </c>
      <c r="O219" s="61"/>
      <c r="P219" s="170" t="n">
        <f aca="false">O219*H219</f>
        <v>0</v>
      </c>
      <c r="Q219" s="170" t="n">
        <v>0.001</v>
      </c>
      <c r="R219" s="170" t="n">
        <f aca="false">Q219*H219</f>
        <v>0.001</v>
      </c>
      <c r="S219" s="170" t="n">
        <v>0</v>
      </c>
      <c r="T219" s="171" t="n">
        <f aca="false">S219*H219</f>
        <v>0</v>
      </c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R219" s="172" t="s">
        <v>209</v>
      </c>
      <c r="AT219" s="172" t="s">
        <v>131</v>
      </c>
      <c r="AU219" s="172" t="s">
        <v>136</v>
      </c>
      <c r="AY219" s="4" t="s">
        <v>128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4" t="s">
        <v>136</v>
      </c>
      <c r="BK219" s="173" t="n">
        <f aca="false">ROUND(I219*H219,2)</f>
        <v>0</v>
      </c>
      <c r="BL219" s="4" t="s">
        <v>209</v>
      </c>
      <c r="BM219" s="172" t="s">
        <v>309</v>
      </c>
    </row>
    <row r="220" s="28" customFormat="true" ht="16.5" hidden="false" customHeight="true" outlineLevel="0" collapsed="false">
      <c r="A220" s="23"/>
      <c r="B220" s="160"/>
      <c r="C220" s="161" t="s">
        <v>310</v>
      </c>
      <c r="D220" s="161" t="s">
        <v>131</v>
      </c>
      <c r="E220" s="162" t="s">
        <v>311</v>
      </c>
      <c r="F220" s="163" t="s">
        <v>312</v>
      </c>
      <c r="G220" s="164" t="s">
        <v>225</v>
      </c>
      <c r="H220" s="165" t="n">
        <v>6</v>
      </c>
      <c r="I220" s="166"/>
      <c r="J220" s="167" t="n">
        <f aca="false">ROUND(I220*H220,2)</f>
        <v>0</v>
      </c>
      <c r="K220" s="163" t="s">
        <v>144</v>
      </c>
      <c r="L220" s="24"/>
      <c r="M220" s="168"/>
      <c r="N220" s="169" t="s">
        <v>40</v>
      </c>
      <c r="O220" s="61"/>
      <c r="P220" s="170" t="n">
        <f aca="false">O220*H220</f>
        <v>0</v>
      </c>
      <c r="Q220" s="170" t="n">
        <v>0.00043</v>
      </c>
      <c r="R220" s="170" t="n">
        <f aca="false">Q220*H220</f>
        <v>0.00258</v>
      </c>
      <c r="S220" s="170" t="n">
        <v>0</v>
      </c>
      <c r="T220" s="171" t="n">
        <f aca="false">S220*H220</f>
        <v>0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72" t="s">
        <v>209</v>
      </c>
      <c r="AT220" s="172" t="s">
        <v>131</v>
      </c>
      <c r="AU220" s="172" t="s">
        <v>136</v>
      </c>
      <c r="AY220" s="4" t="s">
        <v>128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4" t="s">
        <v>136</v>
      </c>
      <c r="BK220" s="173" t="n">
        <f aca="false">ROUND(I220*H220,2)</f>
        <v>0</v>
      </c>
      <c r="BL220" s="4" t="s">
        <v>209</v>
      </c>
      <c r="BM220" s="172" t="s">
        <v>313</v>
      </c>
    </row>
    <row r="221" s="28" customFormat="true" ht="16.5" hidden="false" customHeight="true" outlineLevel="0" collapsed="false">
      <c r="A221" s="23"/>
      <c r="B221" s="160"/>
      <c r="C221" s="161" t="s">
        <v>314</v>
      </c>
      <c r="D221" s="161" t="s">
        <v>131</v>
      </c>
      <c r="E221" s="162" t="s">
        <v>315</v>
      </c>
      <c r="F221" s="163" t="s">
        <v>316</v>
      </c>
      <c r="G221" s="164" t="s">
        <v>225</v>
      </c>
      <c r="H221" s="165" t="n">
        <v>4</v>
      </c>
      <c r="I221" s="166"/>
      <c r="J221" s="167" t="n">
        <f aca="false">ROUND(I221*H221,2)</f>
        <v>0</v>
      </c>
      <c r="K221" s="163" t="s">
        <v>144</v>
      </c>
      <c r="L221" s="24"/>
      <c r="M221" s="168"/>
      <c r="N221" s="169" t="s">
        <v>40</v>
      </c>
      <c r="O221" s="61"/>
      <c r="P221" s="170" t="n">
        <f aca="false">O221*H221</f>
        <v>0</v>
      </c>
      <c r="Q221" s="170" t="n">
        <v>0.0005</v>
      </c>
      <c r="R221" s="170" t="n">
        <f aca="false">Q221*H221</f>
        <v>0.002</v>
      </c>
      <c r="S221" s="170" t="n">
        <v>0</v>
      </c>
      <c r="T221" s="171" t="n">
        <f aca="false">S221*H221</f>
        <v>0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172" t="s">
        <v>209</v>
      </c>
      <c r="AT221" s="172" t="s">
        <v>131</v>
      </c>
      <c r="AU221" s="172" t="s">
        <v>136</v>
      </c>
      <c r="AY221" s="4" t="s">
        <v>128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4" t="s">
        <v>136</v>
      </c>
      <c r="BK221" s="173" t="n">
        <f aca="false">ROUND(I221*H221,2)</f>
        <v>0</v>
      </c>
      <c r="BL221" s="4" t="s">
        <v>209</v>
      </c>
      <c r="BM221" s="172" t="s">
        <v>317</v>
      </c>
    </row>
    <row r="222" s="28" customFormat="true" ht="16.5" hidden="false" customHeight="true" outlineLevel="0" collapsed="false">
      <c r="A222" s="23"/>
      <c r="B222" s="160"/>
      <c r="C222" s="161" t="s">
        <v>318</v>
      </c>
      <c r="D222" s="161" t="s">
        <v>131</v>
      </c>
      <c r="E222" s="162" t="s">
        <v>319</v>
      </c>
      <c r="F222" s="163" t="s">
        <v>320</v>
      </c>
      <c r="G222" s="164" t="s">
        <v>225</v>
      </c>
      <c r="H222" s="165" t="n">
        <v>1</v>
      </c>
      <c r="I222" s="166"/>
      <c r="J222" s="167" t="n">
        <f aca="false">ROUND(I222*H222,2)</f>
        <v>0</v>
      </c>
      <c r="K222" s="163" t="s">
        <v>144</v>
      </c>
      <c r="L222" s="24"/>
      <c r="M222" s="168"/>
      <c r="N222" s="169" t="s">
        <v>40</v>
      </c>
      <c r="O222" s="61"/>
      <c r="P222" s="170" t="n">
        <f aca="false">O222*H222</f>
        <v>0</v>
      </c>
      <c r="Q222" s="170" t="n">
        <v>0.00153</v>
      </c>
      <c r="R222" s="170" t="n">
        <f aca="false">Q222*H222</f>
        <v>0.00153</v>
      </c>
      <c r="S222" s="170" t="n">
        <v>0</v>
      </c>
      <c r="T222" s="171" t="n">
        <f aca="false">S222*H222</f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72" t="s">
        <v>209</v>
      </c>
      <c r="AT222" s="172" t="s">
        <v>131</v>
      </c>
      <c r="AU222" s="172" t="s">
        <v>136</v>
      </c>
      <c r="AY222" s="4" t="s">
        <v>128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4" t="s">
        <v>136</v>
      </c>
      <c r="BK222" s="173" t="n">
        <f aca="false">ROUND(I222*H222,2)</f>
        <v>0</v>
      </c>
      <c r="BL222" s="4" t="s">
        <v>209</v>
      </c>
      <c r="BM222" s="172" t="s">
        <v>321</v>
      </c>
    </row>
    <row r="223" s="28" customFormat="true" ht="16.5" hidden="false" customHeight="true" outlineLevel="0" collapsed="false">
      <c r="A223" s="23"/>
      <c r="B223" s="160"/>
      <c r="C223" s="161" t="s">
        <v>322</v>
      </c>
      <c r="D223" s="161" t="s">
        <v>131</v>
      </c>
      <c r="E223" s="162" t="s">
        <v>323</v>
      </c>
      <c r="F223" s="163" t="s">
        <v>324</v>
      </c>
      <c r="G223" s="164" t="s">
        <v>220</v>
      </c>
      <c r="H223" s="165" t="n">
        <v>4</v>
      </c>
      <c r="I223" s="166"/>
      <c r="J223" s="167" t="n">
        <f aca="false">ROUND(I223*H223,2)</f>
        <v>0</v>
      </c>
      <c r="K223" s="163" t="s">
        <v>144</v>
      </c>
      <c r="L223" s="24"/>
      <c r="M223" s="168"/>
      <c r="N223" s="169" t="s">
        <v>40</v>
      </c>
      <c r="O223" s="61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72" t="s">
        <v>209</v>
      </c>
      <c r="AT223" s="172" t="s">
        <v>131</v>
      </c>
      <c r="AU223" s="172" t="s">
        <v>136</v>
      </c>
      <c r="AY223" s="4" t="s">
        <v>128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4" t="s">
        <v>136</v>
      </c>
      <c r="BK223" s="173" t="n">
        <f aca="false">ROUND(I223*H223,2)</f>
        <v>0</v>
      </c>
      <c r="BL223" s="4" t="s">
        <v>209</v>
      </c>
      <c r="BM223" s="172" t="s">
        <v>325</v>
      </c>
    </row>
    <row r="224" s="28" customFormat="true" ht="16.5" hidden="false" customHeight="true" outlineLevel="0" collapsed="false">
      <c r="A224" s="23"/>
      <c r="B224" s="160"/>
      <c r="C224" s="161" t="s">
        <v>326</v>
      </c>
      <c r="D224" s="161" t="s">
        <v>131</v>
      </c>
      <c r="E224" s="162" t="s">
        <v>327</v>
      </c>
      <c r="F224" s="163" t="s">
        <v>328</v>
      </c>
      <c r="G224" s="164" t="s">
        <v>220</v>
      </c>
      <c r="H224" s="165" t="n">
        <v>1</v>
      </c>
      <c r="I224" s="166"/>
      <c r="J224" s="167" t="n">
        <f aca="false">ROUND(I224*H224,2)</f>
        <v>0</v>
      </c>
      <c r="K224" s="163" t="s">
        <v>144</v>
      </c>
      <c r="L224" s="24"/>
      <c r="M224" s="168"/>
      <c r="N224" s="169" t="s">
        <v>40</v>
      </c>
      <c r="O224" s="61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72" t="s">
        <v>209</v>
      </c>
      <c r="AT224" s="172" t="s">
        <v>131</v>
      </c>
      <c r="AU224" s="172" t="s">
        <v>136</v>
      </c>
      <c r="AY224" s="4" t="s">
        <v>128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4" t="s">
        <v>136</v>
      </c>
      <c r="BK224" s="173" t="n">
        <f aca="false">ROUND(I224*H224,2)</f>
        <v>0</v>
      </c>
      <c r="BL224" s="4" t="s">
        <v>209</v>
      </c>
      <c r="BM224" s="172" t="s">
        <v>329</v>
      </c>
    </row>
    <row r="225" s="28" customFormat="true" ht="21.75" hidden="false" customHeight="true" outlineLevel="0" collapsed="false">
      <c r="A225" s="23"/>
      <c r="B225" s="160"/>
      <c r="C225" s="161" t="s">
        <v>330</v>
      </c>
      <c r="D225" s="161" t="s">
        <v>131</v>
      </c>
      <c r="E225" s="162" t="s">
        <v>331</v>
      </c>
      <c r="F225" s="163" t="s">
        <v>332</v>
      </c>
      <c r="G225" s="164" t="s">
        <v>220</v>
      </c>
      <c r="H225" s="165" t="n">
        <v>1</v>
      </c>
      <c r="I225" s="166"/>
      <c r="J225" s="167" t="n">
        <f aca="false">ROUND(I225*H225,2)</f>
        <v>0</v>
      </c>
      <c r="K225" s="163" t="s">
        <v>144</v>
      </c>
      <c r="L225" s="24"/>
      <c r="M225" s="168"/>
      <c r="N225" s="169" t="s">
        <v>40</v>
      </c>
      <c r="O225" s="61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72" t="s">
        <v>209</v>
      </c>
      <c r="AT225" s="172" t="s">
        <v>131</v>
      </c>
      <c r="AU225" s="172" t="s">
        <v>136</v>
      </c>
      <c r="AY225" s="4" t="s">
        <v>128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4" t="s">
        <v>136</v>
      </c>
      <c r="BK225" s="173" t="n">
        <f aca="false">ROUND(I225*H225,2)</f>
        <v>0</v>
      </c>
      <c r="BL225" s="4" t="s">
        <v>209</v>
      </c>
      <c r="BM225" s="172" t="s">
        <v>333</v>
      </c>
    </row>
    <row r="226" s="28" customFormat="true" ht="24.15" hidden="false" customHeight="true" outlineLevel="0" collapsed="false">
      <c r="A226" s="23"/>
      <c r="B226" s="160"/>
      <c r="C226" s="161" t="s">
        <v>334</v>
      </c>
      <c r="D226" s="161" t="s">
        <v>131</v>
      </c>
      <c r="E226" s="162" t="s">
        <v>335</v>
      </c>
      <c r="F226" s="163" t="s">
        <v>336</v>
      </c>
      <c r="G226" s="164" t="s">
        <v>220</v>
      </c>
      <c r="H226" s="165" t="n">
        <v>2</v>
      </c>
      <c r="I226" s="166"/>
      <c r="J226" s="167" t="n">
        <f aca="false">ROUND(I226*H226,2)</f>
        <v>0</v>
      </c>
      <c r="K226" s="163" t="s">
        <v>144</v>
      </c>
      <c r="L226" s="24"/>
      <c r="M226" s="168"/>
      <c r="N226" s="169" t="s">
        <v>40</v>
      </c>
      <c r="O226" s="61"/>
      <c r="P226" s="170" t="n">
        <f aca="false">O226*H226</f>
        <v>0</v>
      </c>
      <c r="Q226" s="170" t="n">
        <v>0.0005</v>
      </c>
      <c r="R226" s="170" t="n">
        <f aca="false">Q226*H226</f>
        <v>0.001</v>
      </c>
      <c r="S226" s="170" t="n">
        <v>0</v>
      </c>
      <c r="T226" s="171" t="n">
        <f aca="false">S226*H226</f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172" t="s">
        <v>209</v>
      </c>
      <c r="AT226" s="172" t="s">
        <v>131</v>
      </c>
      <c r="AU226" s="172" t="s">
        <v>136</v>
      </c>
      <c r="AY226" s="4" t="s">
        <v>128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4" t="s">
        <v>136</v>
      </c>
      <c r="BK226" s="173" t="n">
        <f aca="false">ROUND(I226*H226,2)</f>
        <v>0</v>
      </c>
      <c r="BL226" s="4" t="s">
        <v>209</v>
      </c>
      <c r="BM226" s="172" t="s">
        <v>337</v>
      </c>
    </row>
    <row r="227" s="28" customFormat="true" ht="21.75" hidden="false" customHeight="true" outlineLevel="0" collapsed="false">
      <c r="A227" s="23"/>
      <c r="B227" s="160"/>
      <c r="C227" s="161" t="s">
        <v>338</v>
      </c>
      <c r="D227" s="161" t="s">
        <v>131</v>
      </c>
      <c r="E227" s="162" t="s">
        <v>339</v>
      </c>
      <c r="F227" s="163" t="s">
        <v>340</v>
      </c>
      <c r="G227" s="164" t="s">
        <v>225</v>
      </c>
      <c r="H227" s="165" t="n">
        <v>11</v>
      </c>
      <c r="I227" s="166"/>
      <c r="J227" s="167" t="n">
        <f aca="false">ROUND(I227*H227,2)</f>
        <v>0</v>
      </c>
      <c r="K227" s="163" t="s">
        <v>144</v>
      </c>
      <c r="L227" s="24"/>
      <c r="M227" s="168"/>
      <c r="N227" s="169" t="s">
        <v>40</v>
      </c>
      <c r="O227" s="61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2" t="s">
        <v>209</v>
      </c>
      <c r="AT227" s="172" t="s">
        <v>131</v>
      </c>
      <c r="AU227" s="172" t="s">
        <v>136</v>
      </c>
      <c r="AY227" s="4" t="s">
        <v>128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4" t="s">
        <v>136</v>
      </c>
      <c r="BK227" s="173" t="n">
        <f aca="false">ROUND(I227*H227,2)</f>
        <v>0</v>
      </c>
      <c r="BL227" s="4" t="s">
        <v>209</v>
      </c>
      <c r="BM227" s="172" t="s">
        <v>341</v>
      </c>
    </row>
    <row r="228" s="28" customFormat="true" ht="24.15" hidden="false" customHeight="true" outlineLevel="0" collapsed="false">
      <c r="A228" s="23"/>
      <c r="B228" s="160"/>
      <c r="C228" s="161" t="s">
        <v>342</v>
      </c>
      <c r="D228" s="161" t="s">
        <v>131</v>
      </c>
      <c r="E228" s="162" t="s">
        <v>343</v>
      </c>
      <c r="F228" s="163" t="s">
        <v>344</v>
      </c>
      <c r="G228" s="164" t="s">
        <v>345</v>
      </c>
      <c r="H228" s="202"/>
      <c r="I228" s="166"/>
      <c r="J228" s="167" t="n">
        <f aca="false">ROUND(I228*H228,2)</f>
        <v>0</v>
      </c>
      <c r="K228" s="163" t="s">
        <v>144</v>
      </c>
      <c r="L228" s="24"/>
      <c r="M228" s="168"/>
      <c r="N228" s="169" t="s">
        <v>40</v>
      </c>
      <c r="O228" s="61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72" t="s">
        <v>209</v>
      </c>
      <c r="AT228" s="172" t="s">
        <v>131</v>
      </c>
      <c r="AU228" s="172" t="s">
        <v>136</v>
      </c>
      <c r="AY228" s="4" t="s">
        <v>128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4" t="s">
        <v>136</v>
      </c>
      <c r="BK228" s="173" t="n">
        <f aca="false">ROUND(I228*H228,2)</f>
        <v>0</v>
      </c>
      <c r="BL228" s="4" t="s">
        <v>209</v>
      </c>
      <c r="BM228" s="172" t="s">
        <v>346</v>
      </c>
    </row>
    <row r="229" s="146" customFormat="true" ht="22.8" hidden="false" customHeight="true" outlineLevel="0" collapsed="false">
      <c r="B229" s="147"/>
      <c r="D229" s="148" t="s">
        <v>73</v>
      </c>
      <c r="E229" s="158" t="s">
        <v>347</v>
      </c>
      <c r="F229" s="158" t="s">
        <v>348</v>
      </c>
      <c r="I229" s="150"/>
      <c r="J229" s="159" t="n">
        <f aca="false">BK229</f>
        <v>0</v>
      </c>
      <c r="L229" s="147"/>
      <c r="M229" s="152"/>
      <c r="N229" s="153"/>
      <c r="O229" s="153"/>
      <c r="P229" s="154" t="n">
        <f aca="false">SUM(P230:P251)</f>
        <v>0</v>
      </c>
      <c r="Q229" s="153"/>
      <c r="R229" s="154" t="n">
        <f aca="false">SUM(R230:R251)</f>
        <v>0.03107</v>
      </c>
      <c r="S229" s="153"/>
      <c r="T229" s="155" t="n">
        <f aca="false">SUM(T230:T251)</f>
        <v>0.01334</v>
      </c>
      <c r="AR229" s="148" t="s">
        <v>136</v>
      </c>
      <c r="AT229" s="156" t="s">
        <v>73</v>
      </c>
      <c r="AU229" s="156" t="s">
        <v>79</v>
      </c>
      <c r="AY229" s="148" t="s">
        <v>128</v>
      </c>
      <c r="BK229" s="157" t="n">
        <f aca="false">SUM(BK230:BK251)</f>
        <v>0</v>
      </c>
    </row>
    <row r="230" s="28" customFormat="true" ht="16.5" hidden="false" customHeight="true" outlineLevel="0" collapsed="false">
      <c r="A230" s="23"/>
      <c r="B230" s="160"/>
      <c r="C230" s="161" t="s">
        <v>349</v>
      </c>
      <c r="D230" s="161" t="s">
        <v>131</v>
      </c>
      <c r="E230" s="162" t="s">
        <v>350</v>
      </c>
      <c r="F230" s="163" t="s">
        <v>351</v>
      </c>
      <c r="G230" s="164" t="s">
        <v>225</v>
      </c>
      <c r="H230" s="165" t="n">
        <v>20</v>
      </c>
      <c r="I230" s="166"/>
      <c r="J230" s="167" t="n">
        <f aca="false">ROUND(I230*H230,2)</f>
        <v>0</v>
      </c>
      <c r="K230" s="163" t="s">
        <v>144</v>
      </c>
      <c r="L230" s="24"/>
      <c r="M230" s="168"/>
      <c r="N230" s="169" t="s">
        <v>40</v>
      </c>
      <c r="O230" s="61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0.00028</v>
      </c>
      <c r="T230" s="171" t="n">
        <f aca="false">S230*H230</f>
        <v>0.0056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172" t="s">
        <v>209</v>
      </c>
      <c r="AT230" s="172" t="s">
        <v>131</v>
      </c>
      <c r="AU230" s="172" t="s">
        <v>136</v>
      </c>
      <c r="AY230" s="4" t="s">
        <v>128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4" t="s">
        <v>136</v>
      </c>
      <c r="BK230" s="173" t="n">
        <f aca="false">ROUND(I230*H230,2)</f>
        <v>0</v>
      </c>
      <c r="BL230" s="4" t="s">
        <v>209</v>
      </c>
      <c r="BM230" s="172" t="s">
        <v>352</v>
      </c>
    </row>
    <row r="231" s="28" customFormat="true" ht="24.15" hidden="false" customHeight="true" outlineLevel="0" collapsed="false">
      <c r="A231" s="23"/>
      <c r="B231" s="160"/>
      <c r="C231" s="161" t="s">
        <v>353</v>
      </c>
      <c r="D231" s="161" t="s">
        <v>131</v>
      </c>
      <c r="E231" s="162" t="s">
        <v>354</v>
      </c>
      <c r="F231" s="163" t="s">
        <v>355</v>
      </c>
      <c r="G231" s="164" t="s">
        <v>225</v>
      </c>
      <c r="H231" s="165" t="n">
        <v>12</v>
      </c>
      <c r="I231" s="166"/>
      <c r="J231" s="167" t="n">
        <f aca="false">ROUND(I231*H231,2)</f>
        <v>0</v>
      </c>
      <c r="K231" s="163" t="s">
        <v>144</v>
      </c>
      <c r="L231" s="24"/>
      <c r="M231" s="168"/>
      <c r="N231" s="169" t="s">
        <v>40</v>
      </c>
      <c r="O231" s="61"/>
      <c r="P231" s="170" t="n">
        <f aca="false">O231*H231</f>
        <v>0</v>
      </c>
      <c r="Q231" s="170" t="n">
        <v>0.00075</v>
      </c>
      <c r="R231" s="170" t="n">
        <f aca="false">Q231*H231</f>
        <v>0.009</v>
      </c>
      <c r="S231" s="170" t="n">
        <v>0</v>
      </c>
      <c r="T231" s="171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2" t="s">
        <v>209</v>
      </c>
      <c r="AT231" s="172" t="s">
        <v>131</v>
      </c>
      <c r="AU231" s="172" t="s">
        <v>136</v>
      </c>
      <c r="AY231" s="4" t="s">
        <v>128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4" t="s">
        <v>136</v>
      </c>
      <c r="BK231" s="173" t="n">
        <f aca="false">ROUND(I231*H231,2)</f>
        <v>0</v>
      </c>
      <c r="BL231" s="4" t="s">
        <v>209</v>
      </c>
      <c r="BM231" s="172" t="s">
        <v>356</v>
      </c>
    </row>
    <row r="232" s="28" customFormat="true" ht="24.15" hidden="false" customHeight="true" outlineLevel="0" collapsed="false">
      <c r="A232" s="23"/>
      <c r="B232" s="160"/>
      <c r="C232" s="161" t="s">
        <v>357</v>
      </c>
      <c r="D232" s="161" t="s">
        <v>131</v>
      </c>
      <c r="E232" s="162" t="s">
        <v>358</v>
      </c>
      <c r="F232" s="163" t="s">
        <v>359</v>
      </c>
      <c r="G232" s="164" t="s">
        <v>225</v>
      </c>
      <c r="H232" s="165" t="n">
        <v>16</v>
      </c>
      <c r="I232" s="166"/>
      <c r="J232" s="167" t="n">
        <f aca="false">ROUND(I232*H232,2)</f>
        <v>0</v>
      </c>
      <c r="K232" s="163" t="s">
        <v>144</v>
      </c>
      <c r="L232" s="24"/>
      <c r="M232" s="168"/>
      <c r="N232" s="169" t="s">
        <v>40</v>
      </c>
      <c r="O232" s="61"/>
      <c r="P232" s="170" t="n">
        <f aca="false">O232*H232</f>
        <v>0</v>
      </c>
      <c r="Q232" s="170" t="n">
        <v>0.00115</v>
      </c>
      <c r="R232" s="170" t="n">
        <f aca="false">Q232*H232</f>
        <v>0.0184</v>
      </c>
      <c r="S232" s="170" t="n">
        <v>0</v>
      </c>
      <c r="T232" s="171" t="n">
        <f aca="false"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72" t="s">
        <v>209</v>
      </c>
      <c r="AT232" s="172" t="s">
        <v>131</v>
      </c>
      <c r="AU232" s="172" t="s">
        <v>136</v>
      </c>
      <c r="AY232" s="4" t="s">
        <v>128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4" t="s">
        <v>136</v>
      </c>
      <c r="BK232" s="173" t="n">
        <f aca="false">ROUND(I232*H232,2)</f>
        <v>0</v>
      </c>
      <c r="BL232" s="4" t="s">
        <v>209</v>
      </c>
      <c r="BM232" s="172" t="s">
        <v>360</v>
      </c>
    </row>
    <row r="233" s="28" customFormat="true" ht="37.8" hidden="false" customHeight="true" outlineLevel="0" collapsed="false">
      <c r="A233" s="23"/>
      <c r="B233" s="160"/>
      <c r="C233" s="161" t="s">
        <v>361</v>
      </c>
      <c r="D233" s="161" t="s">
        <v>131</v>
      </c>
      <c r="E233" s="162" t="s">
        <v>362</v>
      </c>
      <c r="F233" s="163" t="s">
        <v>363</v>
      </c>
      <c r="G233" s="164" t="s">
        <v>225</v>
      </c>
      <c r="H233" s="165" t="n">
        <v>12</v>
      </c>
      <c r="I233" s="166"/>
      <c r="J233" s="167" t="n">
        <f aca="false">ROUND(I233*H233,2)</f>
        <v>0</v>
      </c>
      <c r="K233" s="163" t="s">
        <v>144</v>
      </c>
      <c r="L233" s="24"/>
      <c r="M233" s="168"/>
      <c r="N233" s="169" t="s">
        <v>40</v>
      </c>
      <c r="O233" s="61"/>
      <c r="P233" s="170" t="n">
        <f aca="false">O233*H233</f>
        <v>0</v>
      </c>
      <c r="Q233" s="170" t="n">
        <v>4E-005</v>
      </c>
      <c r="R233" s="170" t="n">
        <f aca="false">Q233*H233</f>
        <v>0.00048</v>
      </c>
      <c r="S233" s="170" t="n">
        <v>0</v>
      </c>
      <c r="T233" s="171" t="n">
        <f aca="false">S233*H233</f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72" t="s">
        <v>209</v>
      </c>
      <c r="AT233" s="172" t="s">
        <v>131</v>
      </c>
      <c r="AU233" s="172" t="s">
        <v>136</v>
      </c>
      <c r="AY233" s="4" t="s">
        <v>128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4" t="s">
        <v>136</v>
      </c>
      <c r="BK233" s="173" t="n">
        <f aca="false">ROUND(I233*H233,2)</f>
        <v>0</v>
      </c>
      <c r="BL233" s="4" t="s">
        <v>209</v>
      </c>
      <c r="BM233" s="172" t="s">
        <v>364</v>
      </c>
    </row>
    <row r="234" s="28" customFormat="true" ht="37.8" hidden="false" customHeight="true" outlineLevel="0" collapsed="false">
      <c r="A234" s="23"/>
      <c r="B234" s="160"/>
      <c r="C234" s="161" t="s">
        <v>365</v>
      </c>
      <c r="D234" s="161" t="s">
        <v>131</v>
      </c>
      <c r="E234" s="162" t="s">
        <v>366</v>
      </c>
      <c r="F234" s="163" t="s">
        <v>367</v>
      </c>
      <c r="G234" s="164" t="s">
        <v>225</v>
      </c>
      <c r="H234" s="165" t="n">
        <v>16</v>
      </c>
      <c r="I234" s="166"/>
      <c r="J234" s="167" t="n">
        <f aca="false">ROUND(I234*H234,2)</f>
        <v>0</v>
      </c>
      <c r="K234" s="163" t="s">
        <v>144</v>
      </c>
      <c r="L234" s="24"/>
      <c r="M234" s="168"/>
      <c r="N234" s="169" t="s">
        <v>40</v>
      </c>
      <c r="O234" s="61"/>
      <c r="P234" s="170" t="n">
        <f aca="false">O234*H234</f>
        <v>0</v>
      </c>
      <c r="Q234" s="170" t="n">
        <v>8E-005</v>
      </c>
      <c r="R234" s="170" t="n">
        <f aca="false">Q234*H234</f>
        <v>0.00128</v>
      </c>
      <c r="S234" s="170" t="n">
        <v>0</v>
      </c>
      <c r="T234" s="171" t="n">
        <f aca="false">S234*H234</f>
        <v>0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72" t="s">
        <v>209</v>
      </c>
      <c r="AT234" s="172" t="s">
        <v>131</v>
      </c>
      <c r="AU234" s="172" t="s">
        <v>136</v>
      </c>
      <c r="AY234" s="4" t="s">
        <v>128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4" t="s">
        <v>136</v>
      </c>
      <c r="BK234" s="173" t="n">
        <f aca="false">ROUND(I234*H234,2)</f>
        <v>0</v>
      </c>
      <c r="BL234" s="4" t="s">
        <v>209</v>
      </c>
      <c r="BM234" s="172" t="s">
        <v>368</v>
      </c>
    </row>
    <row r="235" s="28" customFormat="true" ht="16.5" hidden="false" customHeight="true" outlineLevel="0" collapsed="false">
      <c r="A235" s="23"/>
      <c r="B235" s="160"/>
      <c r="C235" s="161" t="s">
        <v>369</v>
      </c>
      <c r="D235" s="161" t="s">
        <v>131</v>
      </c>
      <c r="E235" s="162" t="s">
        <v>370</v>
      </c>
      <c r="F235" s="163" t="s">
        <v>371</v>
      </c>
      <c r="G235" s="164" t="s">
        <v>225</v>
      </c>
      <c r="H235" s="165" t="n">
        <v>20</v>
      </c>
      <c r="I235" s="166"/>
      <c r="J235" s="167" t="n">
        <f aca="false">ROUND(I235*H235,2)</f>
        <v>0</v>
      </c>
      <c r="K235" s="163" t="s">
        <v>144</v>
      </c>
      <c r="L235" s="24"/>
      <c r="M235" s="168"/>
      <c r="N235" s="169" t="s">
        <v>40</v>
      </c>
      <c r="O235" s="61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0.00024</v>
      </c>
      <c r="T235" s="171" t="n">
        <f aca="false">S235*H235</f>
        <v>0.0048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72" t="s">
        <v>209</v>
      </c>
      <c r="AT235" s="172" t="s">
        <v>131</v>
      </c>
      <c r="AU235" s="172" t="s">
        <v>136</v>
      </c>
      <c r="AY235" s="4" t="s">
        <v>128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4" t="s">
        <v>136</v>
      </c>
      <c r="BK235" s="173" t="n">
        <f aca="false">ROUND(I235*H235,2)</f>
        <v>0</v>
      </c>
      <c r="BL235" s="4" t="s">
        <v>209</v>
      </c>
      <c r="BM235" s="172" t="s">
        <v>372</v>
      </c>
    </row>
    <row r="236" s="28" customFormat="true" ht="16.5" hidden="false" customHeight="true" outlineLevel="0" collapsed="false">
      <c r="A236" s="23"/>
      <c r="B236" s="160"/>
      <c r="C236" s="161" t="s">
        <v>373</v>
      </c>
      <c r="D236" s="161" t="s">
        <v>131</v>
      </c>
      <c r="E236" s="162" t="s">
        <v>374</v>
      </c>
      <c r="F236" s="163" t="s">
        <v>375</v>
      </c>
      <c r="G236" s="164" t="s">
        <v>220</v>
      </c>
      <c r="H236" s="165" t="n">
        <v>9</v>
      </c>
      <c r="I236" s="166"/>
      <c r="J236" s="167" t="n">
        <f aca="false">ROUND(I236*H236,2)</f>
        <v>0</v>
      </c>
      <c r="K236" s="163" t="s">
        <v>144</v>
      </c>
      <c r="L236" s="24"/>
      <c r="M236" s="168"/>
      <c r="N236" s="169" t="s">
        <v>40</v>
      </c>
      <c r="O236" s="61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72" t="s">
        <v>209</v>
      </c>
      <c r="AT236" s="172" t="s">
        <v>131</v>
      </c>
      <c r="AU236" s="172" t="s">
        <v>136</v>
      </c>
      <c r="AY236" s="4" t="s">
        <v>128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4" t="s">
        <v>136</v>
      </c>
      <c r="BK236" s="173" t="n">
        <f aca="false">ROUND(I236*H236,2)</f>
        <v>0</v>
      </c>
      <c r="BL236" s="4" t="s">
        <v>209</v>
      </c>
      <c r="BM236" s="172" t="s">
        <v>376</v>
      </c>
    </row>
    <row r="237" s="174" customFormat="true" ht="12.8" hidden="false" customHeight="false" outlineLevel="0" collapsed="false">
      <c r="B237" s="175"/>
      <c r="D237" s="176" t="s">
        <v>138</v>
      </c>
      <c r="E237" s="177"/>
      <c r="F237" s="178" t="s">
        <v>377</v>
      </c>
      <c r="H237" s="179" t="n">
        <v>2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138</v>
      </c>
      <c r="AU237" s="177" t="s">
        <v>136</v>
      </c>
      <c r="AV237" s="174" t="s">
        <v>136</v>
      </c>
      <c r="AW237" s="174" t="s">
        <v>31</v>
      </c>
      <c r="AX237" s="174" t="s">
        <v>74</v>
      </c>
      <c r="AY237" s="177" t="s">
        <v>128</v>
      </c>
    </row>
    <row r="238" s="174" customFormat="true" ht="12.8" hidden="false" customHeight="false" outlineLevel="0" collapsed="false">
      <c r="B238" s="175"/>
      <c r="D238" s="176" t="s">
        <v>138</v>
      </c>
      <c r="E238" s="177"/>
      <c r="F238" s="178" t="s">
        <v>378</v>
      </c>
      <c r="H238" s="179" t="n">
        <v>2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138</v>
      </c>
      <c r="AU238" s="177" t="s">
        <v>136</v>
      </c>
      <c r="AV238" s="174" t="s">
        <v>136</v>
      </c>
      <c r="AW238" s="174" t="s">
        <v>31</v>
      </c>
      <c r="AX238" s="174" t="s">
        <v>74</v>
      </c>
      <c r="AY238" s="177" t="s">
        <v>128</v>
      </c>
    </row>
    <row r="239" s="174" customFormat="true" ht="12.8" hidden="false" customHeight="false" outlineLevel="0" collapsed="false">
      <c r="B239" s="175"/>
      <c r="D239" s="176" t="s">
        <v>138</v>
      </c>
      <c r="E239" s="177"/>
      <c r="F239" s="178" t="s">
        <v>379</v>
      </c>
      <c r="H239" s="179" t="n">
        <v>2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138</v>
      </c>
      <c r="AU239" s="177" t="s">
        <v>136</v>
      </c>
      <c r="AV239" s="174" t="s">
        <v>136</v>
      </c>
      <c r="AW239" s="174" t="s">
        <v>31</v>
      </c>
      <c r="AX239" s="174" t="s">
        <v>74</v>
      </c>
      <c r="AY239" s="177" t="s">
        <v>128</v>
      </c>
    </row>
    <row r="240" s="174" customFormat="true" ht="12.8" hidden="false" customHeight="false" outlineLevel="0" collapsed="false">
      <c r="B240" s="175"/>
      <c r="D240" s="176" t="s">
        <v>138</v>
      </c>
      <c r="E240" s="177"/>
      <c r="F240" s="178" t="s">
        <v>380</v>
      </c>
      <c r="H240" s="179" t="n">
        <v>1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138</v>
      </c>
      <c r="AU240" s="177" t="s">
        <v>136</v>
      </c>
      <c r="AV240" s="174" t="s">
        <v>136</v>
      </c>
      <c r="AW240" s="174" t="s">
        <v>31</v>
      </c>
      <c r="AX240" s="174" t="s">
        <v>74</v>
      </c>
      <c r="AY240" s="177" t="s">
        <v>128</v>
      </c>
    </row>
    <row r="241" s="174" customFormat="true" ht="12.8" hidden="false" customHeight="false" outlineLevel="0" collapsed="false">
      <c r="B241" s="175"/>
      <c r="D241" s="176" t="s">
        <v>138</v>
      </c>
      <c r="E241" s="177"/>
      <c r="F241" s="178" t="s">
        <v>381</v>
      </c>
      <c r="H241" s="179" t="n">
        <v>1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138</v>
      </c>
      <c r="AU241" s="177" t="s">
        <v>136</v>
      </c>
      <c r="AV241" s="174" t="s">
        <v>136</v>
      </c>
      <c r="AW241" s="174" t="s">
        <v>31</v>
      </c>
      <c r="AX241" s="174" t="s">
        <v>74</v>
      </c>
      <c r="AY241" s="177" t="s">
        <v>128</v>
      </c>
    </row>
    <row r="242" s="174" customFormat="true" ht="12.8" hidden="false" customHeight="false" outlineLevel="0" collapsed="false">
      <c r="B242" s="175"/>
      <c r="D242" s="176" t="s">
        <v>138</v>
      </c>
      <c r="E242" s="177"/>
      <c r="F242" s="178" t="s">
        <v>382</v>
      </c>
      <c r="H242" s="179" t="n">
        <v>1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138</v>
      </c>
      <c r="AU242" s="177" t="s">
        <v>136</v>
      </c>
      <c r="AV242" s="174" t="s">
        <v>136</v>
      </c>
      <c r="AW242" s="174" t="s">
        <v>31</v>
      </c>
      <c r="AX242" s="174" t="s">
        <v>74</v>
      </c>
      <c r="AY242" s="177" t="s">
        <v>128</v>
      </c>
    </row>
    <row r="243" s="184" customFormat="true" ht="12.8" hidden="false" customHeight="false" outlineLevel="0" collapsed="false">
      <c r="B243" s="185"/>
      <c r="D243" s="176" t="s">
        <v>138</v>
      </c>
      <c r="E243" s="186"/>
      <c r="F243" s="187" t="s">
        <v>148</v>
      </c>
      <c r="H243" s="188" t="n">
        <v>9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138</v>
      </c>
      <c r="AU243" s="186" t="s">
        <v>136</v>
      </c>
      <c r="AV243" s="184" t="s">
        <v>135</v>
      </c>
      <c r="AW243" s="184" t="s">
        <v>31</v>
      </c>
      <c r="AX243" s="184" t="s">
        <v>79</v>
      </c>
      <c r="AY243" s="186" t="s">
        <v>128</v>
      </c>
    </row>
    <row r="244" s="28" customFormat="true" ht="24.15" hidden="false" customHeight="true" outlineLevel="0" collapsed="false">
      <c r="A244" s="23"/>
      <c r="B244" s="160"/>
      <c r="C244" s="161" t="s">
        <v>383</v>
      </c>
      <c r="D244" s="161" t="s">
        <v>131</v>
      </c>
      <c r="E244" s="162" t="s">
        <v>384</v>
      </c>
      <c r="F244" s="163" t="s">
        <v>385</v>
      </c>
      <c r="G244" s="164" t="s">
        <v>220</v>
      </c>
      <c r="H244" s="165" t="n">
        <v>2</v>
      </c>
      <c r="I244" s="166"/>
      <c r="J244" s="167" t="n">
        <f aca="false">ROUND(I244*H244,2)</f>
        <v>0</v>
      </c>
      <c r="K244" s="163" t="s">
        <v>144</v>
      </c>
      <c r="L244" s="24"/>
      <c r="M244" s="168"/>
      <c r="N244" s="169" t="s">
        <v>40</v>
      </c>
      <c r="O244" s="61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0.00123</v>
      </c>
      <c r="T244" s="171" t="n">
        <f aca="false">S244*H244</f>
        <v>0.00246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172" t="s">
        <v>209</v>
      </c>
      <c r="AT244" s="172" t="s">
        <v>131</v>
      </c>
      <c r="AU244" s="172" t="s">
        <v>136</v>
      </c>
      <c r="AY244" s="4" t="s">
        <v>128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4" t="s">
        <v>136</v>
      </c>
      <c r="BK244" s="173" t="n">
        <f aca="false">ROUND(I244*H244,2)</f>
        <v>0</v>
      </c>
      <c r="BL244" s="4" t="s">
        <v>209</v>
      </c>
      <c r="BM244" s="172" t="s">
        <v>386</v>
      </c>
    </row>
    <row r="245" s="28" customFormat="true" ht="21.75" hidden="false" customHeight="true" outlineLevel="0" collapsed="false">
      <c r="A245" s="23"/>
      <c r="B245" s="160"/>
      <c r="C245" s="161" t="s">
        <v>387</v>
      </c>
      <c r="D245" s="161" t="s">
        <v>131</v>
      </c>
      <c r="E245" s="162" t="s">
        <v>388</v>
      </c>
      <c r="F245" s="163" t="s">
        <v>389</v>
      </c>
      <c r="G245" s="164" t="s">
        <v>220</v>
      </c>
      <c r="H245" s="165" t="n">
        <v>1</v>
      </c>
      <c r="I245" s="166"/>
      <c r="J245" s="167" t="n">
        <f aca="false">ROUND(I245*H245,2)</f>
        <v>0</v>
      </c>
      <c r="K245" s="163" t="s">
        <v>144</v>
      </c>
      <c r="L245" s="24"/>
      <c r="M245" s="168"/>
      <c r="N245" s="169" t="s">
        <v>40</v>
      </c>
      <c r="O245" s="61"/>
      <c r="P245" s="170" t="n">
        <f aca="false">O245*H245</f>
        <v>0</v>
      </c>
      <c r="Q245" s="170" t="n">
        <v>0.0005</v>
      </c>
      <c r="R245" s="170" t="n">
        <f aca="false">Q245*H245</f>
        <v>0.0005</v>
      </c>
      <c r="S245" s="170" t="n">
        <v>0</v>
      </c>
      <c r="T245" s="171" t="n">
        <f aca="false">S245*H245</f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172" t="s">
        <v>209</v>
      </c>
      <c r="AT245" s="172" t="s">
        <v>131</v>
      </c>
      <c r="AU245" s="172" t="s">
        <v>136</v>
      </c>
      <c r="AY245" s="4" t="s">
        <v>128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4" t="s">
        <v>136</v>
      </c>
      <c r="BK245" s="173" t="n">
        <f aca="false">ROUND(I245*H245,2)</f>
        <v>0</v>
      </c>
      <c r="BL245" s="4" t="s">
        <v>209</v>
      </c>
      <c r="BM245" s="172" t="s">
        <v>390</v>
      </c>
    </row>
    <row r="246" s="28" customFormat="true" ht="24.15" hidden="false" customHeight="true" outlineLevel="0" collapsed="false">
      <c r="A246" s="23"/>
      <c r="B246" s="160"/>
      <c r="C246" s="161" t="s">
        <v>391</v>
      </c>
      <c r="D246" s="161" t="s">
        <v>131</v>
      </c>
      <c r="E246" s="162" t="s">
        <v>392</v>
      </c>
      <c r="F246" s="163" t="s">
        <v>393</v>
      </c>
      <c r="G246" s="164" t="s">
        <v>220</v>
      </c>
      <c r="H246" s="165" t="n">
        <v>1</v>
      </c>
      <c r="I246" s="166"/>
      <c r="J246" s="167" t="n">
        <f aca="false">ROUND(I246*H246,2)</f>
        <v>0</v>
      </c>
      <c r="K246" s="163" t="s">
        <v>144</v>
      </c>
      <c r="L246" s="24"/>
      <c r="M246" s="168"/>
      <c r="N246" s="169" t="s">
        <v>40</v>
      </c>
      <c r="O246" s="61"/>
      <c r="P246" s="170" t="n">
        <f aca="false">O246*H246</f>
        <v>0</v>
      </c>
      <c r="Q246" s="170" t="n">
        <v>0.00057</v>
      </c>
      <c r="R246" s="170" t="n">
        <f aca="false">Q246*H246</f>
        <v>0.00057</v>
      </c>
      <c r="S246" s="170" t="n">
        <v>0</v>
      </c>
      <c r="T246" s="171" t="n">
        <f aca="false">S246*H246</f>
        <v>0</v>
      </c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R246" s="172" t="s">
        <v>209</v>
      </c>
      <c r="AT246" s="172" t="s">
        <v>131</v>
      </c>
      <c r="AU246" s="172" t="s">
        <v>136</v>
      </c>
      <c r="AY246" s="4" t="s">
        <v>128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4" t="s">
        <v>136</v>
      </c>
      <c r="BK246" s="173" t="n">
        <f aca="false">ROUND(I246*H246,2)</f>
        <v>0</v>
      </c>
      <c r="BL246" s="4" t="s">
        <v>209</v>
      </c>
      <c r="BM246" s="172" t="s">
        <v>394</v>
      </c>
    </row>
    <row r="247" s="28" customFormat="true" ht="21.75" hidden="false" customHeight="true" outlineLevel="0" collapsed="false">
      <c r="A247" s="23"/>
      <c r="B247" s="160"/>
      <c r="C247" s="161" t="s">
        <v>395</v>
      </c>
      <c r="D247" s="161" t="s">
        <v>131</v>
      </c>
      <c r="E247" s="162" t="s">
        <v>396</v>
      </c>
      <c r="F247" s="163" t="s">
        <v>397</v>
      </c>
      <c r="G247" s="164" t="s">
        <v>225</v>
      </c>
      <c r="H247" s="165" t="n">
        <v>28</v>
      </c>
      <c r="I247" s="166"/>
      <c r="J247" s="167" t="n">
        <f aca="false">ROUND(I247*H247,2)</f>
        <v>0</v>
      </c>
      <c r="K247" s="163" t="s">
        <v>144</v>
      </c>
      <c r="L247" s="24"/>
      <c r="M247" s="168"/>
      <c r="N247" s="169" t="s">
        <v>40</v>
      </c>
      <c r="O247" s="61"/>
      <c r="P247" s="170" t="n">
        <f aca="false">O247*H247</f>
        <v>0</v>
      </c>
      <c r="Q247" s="170" t="n">
        <v>1E-005</v>
      </c>
      <c r="R247" s="170" t="n">
        <f aca="false">Q247*H247</f>
        <v>0.00028</v>
      </c>
      <c r="S247" s="170" t="n">
        <v>0</v>
      </c>
      <c r="T247" s="171" t="n">
        <f aca="false">S247*H247</f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172" t="s">
        <v>209</v>
      </c>
      <c r="AT247" s="172" t="s">
        <v>131</v>
      </c>
      <c r="AU247" s="172" t="s">
        <v>136</v>
      </c>
      <c r="AY247" s="4" t="s">
        <v>128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4" t="s">
        <v>136</v>
      </c>
      <c r="BK247" s="173" t="n">
        <f aca="false">ROUND(I247*H247,2)</f>
        <v>0</v>
      </c>
      <c r="BL247" s="4" t="s">
        <v>209</v>
      </c>
      <c r="BM247" s="172" t="s">
        <v>398</v>
      </c>
    </row>
    <row r="248" s="28" customFormat="true" ht="24.15" hidden="false" customHeight="true" outlineLevel="0" collapsed="false">
      <c r="A248" s="23"/>
      <c r="B248" s="160"/>
      <c r="C248" s="161" t="s">
        <v>399</v>
      </c>
      <c r="D248" s="161" t="s">
        <v>131</v>
      </c>
      <c r="E248" s="162" t="s">
        <v>400</v>
      </c>
      <c r="F248" s="163" t="s">
        <v>401</v>
      </c>
      <c r="G248" s="164" t="s">
        <v>225</v>
      </c>
      <c r="H248" s="165" t="n">
        <v>28</v>
      </c>
      <c r="I248" s="166"/>
      <c r="J248" s="167" t="n">
        <f aca="false">ROUND(I248*H248,2)</f>
        <v>0</v>
      </c>
      <c r="K248" s="163" t="s">
        <v>144</v>
      </c>
      <c r="L248" s="24"/>
      <c r="M248" s="168"/>
      <c r="N248" s="169" t="s">
        <v>40</v>
      </c>
      <c r="O248" s="61"/>
      <c r="P248" s="170" t="n">
        <f aca="false">O248*H248</f>
        <v>0</v>
      </c>
      <c r="Q248" s="170" t="n">
        <v>2E-005</v>
      </c>
      <c r="R248" s="170" t="n">
        <f aca="false">Q248*H248</f>
        <v>0.00056</v>
      </c>
      <c r="S248" s="170" t="n">
        <v>0</v>
      </c>
      <c r="T248" s="171" t="n">
        <f aca="false">S248*H248</f>
        <v>0</v>
      </c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R248" s="172" t="s">
        <v>209</v>
      </c>
      <c r="AT248" s="172" t="s">
        <v>131</v>
      </c>
      <c r="AU248" s="172" t="s">
        <v>136</v>
      </c>
      <c r="AY248" s="4" t="s">
        <v>128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4" t="s">
        <v>136</v>
      </c>
      <c r="BK248" s="173" t="n">
        <f aca="false">ROUND(I248*H248,2)</f>
        <v>0</v>
      </c>
      <c r="BL248" s="4" t="s">
        <v>209</v>
      </c>
      <c r="BM248" s="172" t="s">
        <v>402</v>
      </c>
    </row>
    <row r="249" s="28" customFormat="true" ht="16.5" hidden="false" customHeight="true" outlineLevel="0" collapsed="false">
      <c r="A249" s="23"/>
      <c r="B249" s="160"/>
      <c r="C249" s="161" t="s">
        <v>403</v>
      </c>
      <c r="D249" s="161" t="s">
        <v>131</v>
      </c>
      <c r="E249" s="162" t="s">
        <v>404</v>
      </c>
      <c r="F249" s="163" t="s">
        <v>405</v>
      </c>
      <c r="G249" s="164" t="s">
        <v>198</v>
      </c>
      <c r="H249" s="165" t="n">
        <v>1</v>
      </c>
      <c r="I249" s="166"/>
      <c r="J249" s="167" t="n">
        <f aca="false">ROUND(I249*H249,2)</f>
        <v>0</v>
      </c>
      <c r="K249" s="163"/>
      <c r="L249" s="24"/>
      <c r="M249" s="168"/>
      <c r="N249" s="169" t="s">
        <v>40</v>
      </c>
      <c r="O249" s="61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0.00024</v>
      </c>
      <c r="T249" s="171" t="n">
        <f aca="false">S249*H249</f>
        <v>0.00024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72" t="s">
        <v>209</v>
      </c>
      <c r="AT249" s="172" t="s">
        <v>131</v>
      </c>
      <c r="AU249" s="172" t="s">
        <v>136</v>
      </c>
      <c r="AY249" s="4" t="s">
        <v>128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4" t="s">
        <v>136</v>
      </c>
      <c r="BK249" s="173" t="n">
        <f aca="false">ROUND(I249*H249,2)</f>
        <v>0</v>
      </c>
      <c r="BL249" s="4" t="s">
        <v>209</v>
      </c>
      <c r="BM249" s="172" t="s">
        <v>406</v>
      </c>
    </row>
    <row r="250" s="28" customFormat="true" ht="16.5" hidden="false" customHeight="true" outlineLevel="0" collapsed="false">
      <c r="A250" s="23"/>
      <c r="B250" s="160"/>
      <c r="C250" s="161" t="s">
        <v>407</v>
      </c>
      <c r="D250" s="161" t="s">
        <v>131</v>
      </c>
      <c r="E250" s="162" t="s">
        <v>408</v>
      </c>
      <c r="F250" s="163" t="s">
        <v>409</v>
      </c>
      <c r="G250" s="164" t="s">
        <v>198</v>
      </c>
      <c r="H250" s="165" t="n">
        <v>1</v>
      </c>
      <c r="I250" s="166"/>
      <c r="J250" s="167" t="n">
        <f aca="false">ROUND(I250*H250,2)</f>
        <v>0</v>
      </c>
      <c r="K250" s="163"/>
      <c r="L250" s="24"/>
      <c r="M250" s="168"/>
      <c r="N250" s="169" t="s">
        <v>40</v>
      </c>
      <c r="O250" s="61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0.00024</v>
      </c>
      <c r="T250" s="171" t="n">
        <f aca="false">S250*H250</f>
        <v>0.00024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2" t="s">
        <v>209</v>
      </c>
      <c r="AT250" s="172" t="s">
        <v>131</v>
      </c>
      <c r="AU250" s="172" t="s">
        <v>136</v>
      </c>
      <c r="AY250" s="4" t="s">
        <v>128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4" t="s">
        <v>136</v>
      </c>
      <c r="BK250" s="173" t="n">
        <f aca="false">ROUND(I250*H250,2)</f>
        <v>0</v>
      </c>
      <c r="BL250" s="4" t="s">
        <v>209</v>
      </c>
      <c r="BM250" s="172" t="s">
        <v>410</v>
      </c>
    </row>
    <row r="251" s="28" customFormat="true" ht="24.15" hidden="false" customHeight="true" outlineLevel="0" collapsed="false">
      <c r="A251" s="23"/>
      <c r="B251" s="160"/>
      <c r="C251" s="161" t="s">
        <v>411</v>
      </c>
      <c r="D251" s="161" t="s">
        <v>131</v>
      </c>
      <c r="E251" s="162" t="s">
        <v>412</v>
      </c>
      <c r="F251" s="163" t="s">
        <v>413</v>
      </c>
      <c r="G251" s="164" t="s">
        <v>345</v>
      </c>
      <c r="H251" s="202"/>
      <c r="I251" s="166"/>
      <c r="J251" s="167" t="n">
        <f aca="false">ROUND(I251*H251,2)</f>
        <v>0</v>
      </c>
      <c r="K251" s="163" t="s">
        <v>144</v>
      </c>
      <c r="L251" s="24"/>
      <c r="M251" s="168"/>
      <c r="N251" s="169" t="s">
        <v>40</v>
      </c>
      <c r="O251" s="61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72" t="s">
        <v>209</v>
      </c>
      <c r="AT251" s="172" t="s">
        <v>131</v>
      </c>
      <c r="AU251" s="172" t="s">
        <v>136</v>
      </c>
      <c r="AY251" s="4" t="s">
        <v>128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4" t="s">
        <v>136</v>
      </c>
      <c r="BK251" s="173" t="n">
        <f aca="false">ROUND(I251*H251,2)</f>
        <v>0</v>
      </c>
      <c r="BL251" s="4" t="s">
        <v>209</v>
      </c>
      <c r="BM251" s="172" t="s">
        <v>414</v>
      </c>
    </row>
    <row r="252" s="146" customFormat="true" ht="22.8" hidden="false" customHeight="true" outlineLevel="0" collapsed="false">
      <c r="B252" s="147"/>
      <c r="D252" s="148" t="s">
        <v>73</v>
      </c>
      <c r="E252" s="158" t="s">
        <v>415</v>
      </c>
      <c r="F252" s="158" t="s">
        <v>416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SUM(P253:P270)</f>
        <v>0</v>
      </c>
      <c r="Q252" s="153"/>
      <c r="R252" s="154" t="n">
        <f aca="false">SUM(R253:R270)</f>
        <v>0.12359</v>
      </c>
      <c r="S252" s="153"/>
      <c r="T252" s="155" t="n">
        <f aca="false">SUM(T253:T270)</f>
        <v>0.10444</v>
      </c>
      <c r="AR252" s="148" t="s">
        <v>136</v>
      </c>
      <c r="AT252" s="156" t="s">
        <v>73</v>
      </c>
      <c r="AU252" s="156" t="s">
        <v>79</v>
      </c>
      <c r="AY252" s="148" t="s">
        <v>128</v>
      </c>
      <c r="BK252" s="157" t="n">
        <f aca="false">SUM(BK253:BK270)</f>
        <v>0</v>
      </c>
    </row>
    <row r="253" s="28" customFormat="true" ht="16.5" hidden="false" customHeight="true" outlineLevel="0" collapsed="false">
      <c r="A253" s="23"/>
      <c r="B253" s="160"/>
      <c r="C253" s="161" t="s">
        <v>417</v>
      </c>
      <c r="D253" s="161" t="s">
        <v>131</v>
      </c>
      <c r="E253" s="162" t="s">
        <v>418</v>
      </c>
      <c r="F253" s="163" t="s">
        <v>419</v>
      </c>
      <c r="G253" s="164" t="s">
        <v>420</v>
      </c>
      <c r="H253" s="165" t="n">
        <v>1</v>
      </c>
      <c r="I253" s="166"/>
      <c r="J253" s="167" t="n">
        <f aca="false">ROUND(I253*H253,2)</f>
        <v>0</v>
      </c>
      <c r="K253" s="163" t="s">
        <v>144</v>
      </c>
      <c r="L253" s="24"/>
      <c r="M253" s="168"/>
      <c r="N253" s="169" t="s">
        <v>40</v>
      </c>
      <c r="O253" s="61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0.01946</v>
      </c>
      <c r="T253" s="171" t="n">
        <f aca="false">S253*H253</f>
        <v>0.01946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72" t="s">
        <v>209</v>
      </c>
      <c r="AT253" s="172" t="s">
        <v>131</v>
      </c>
      <c r="AU253" s="172" t="s">
        <v>136</v>
      </c>
      <c r="AY253" s="4" t="s">
        <v>128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4" t="s">
        <v>136</v>
      </c>
      <c r="BK253" s="173" t="n">
        <f aca="false">ROUND(I253*H253,2)</f>
        <v>0</v>
      </c>
      <c r="BL253" s="4" t="s">
        <v>209</v>
      </c>
      <c r="BM253" s="172" t="s">
        <v>421</v>
      </c>
    </row>
    <row r="254" s="28" customFormat="true" ht="24.15" hidden="false" customHeight="true" outlineLevel="0" collapsed="false">
      <c r="A254" s="23"/>
      <c r="B254" s="160"/>
      <c r="C254" s="161" t="s">
        <v>422</v>
      </c>
      <c r="D254" s="161" t="s">
        <v>131</v>
      </c>
      <c r="E254" s="162" t="s">
        <v>423</v>
      </c>
      <c r="F254" s="163" t="s">
        <v>424</v>
      </c>
      <c r="G254" s="164" t="s">
        <v>420</v>
      </c>
      <c r="H254" s="165" t="n">
        <v>1</v>
      </c>
      <c r="I254" s="166"/>
      <c r="J254" s="167" t="n">
        <f aca="false">ROUND(I254*H254,2)</f>
        <v>0</v>
      </c>
      <c r="K254" s="163" t="s">
        <v>144</v>
      </c>
      <c r="L254" s="24"/>
      <c r="M254" s="168"/>
      <c r="N254" s="169" t="s">
        <v>40</v>
      </c>
      <c r="O254" s="61"/>
      <c r="P254" s="170" t="n">
        <f aca="false">O254*H254</f>
        <v>0</v>
      </c>
      <c r="Q254" s="170" t="n">
        <v>0.04084</v>
      </c>
      <c r="R254" s="170" t="n">
        <f aca="false">Q254*H254</f>
        <v>0.04084</v>
      </c>
      <c r="S254" s="170" t="n">
        <v>0</v>
      </c>
      <c r="T254" s="171" t="n">
        <f aca="false">S254*H254</f>
        <v>0</v>
      </c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R254" s="172" t="s">
        <v>209</v>
      </c>
      <c r="AT254" s="172" t="s">
        <v>131</v>
      </c>
      <c r="AU254" s="172" t="s">
        <v>136</v>
      </c>
      <c r="AY254" s="4" t="s">
        <v>128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4" t="s">
        <v>136</v>
      </c>
      <c r="BK254" s="173" t="n">
        <f aca="false">ROUND(I254*H254,2)</f>
        <v>0</v>
      </c>
      <c r="BL254" s="4" t="s">
        <v>209</v>
      </c>
      <c r="BM254" s="172" t="s">
        <v>425</v>
      </c>
    </row>
    <row r="255" s="28" customFormat="true" ht="24.15" hidden="false" customHeight="true" outlineLevel="0" collapsed="false">
      <c r="A255" s="23"/>
      <c r="B255" s="160"/>
      <c r="C255" s="161" t="s">
        <v>426</v>
      </c>
      <c r="D255" s="161" t="s">
        <v>131</v>
      </c>
      <c r="E255" s="162" t="s">
        <v>427</v>
      </c>
      <c r="F255" s="163" t="s">
        <v>428</v>
      </c>
      <c r="G255" s="164" t="s">
        <v>420</v>
      </c>
      <c r="H255" s="165" t="n">
        <v>1</v>
      </c>
      <c r="I255" s="166"/>
      <c r="J255" s="167" t="n">
        <f aca="false">ROUND(I255*H255,2)</f>
        <v>0</v>
      </c>
      <c r="K255" s="163"/>
      <c r="L255" s="24"/>
      <c r="M255" s="168"/>
      <c r="N255" s="169" t="s">
        <v>40</v>
      </c>
      <c r="O255" s="61"/>
      <c r="P255" s="170" t="n">
        <f aca="false">O255*H255</f>
        <v>0</v>
      </c>
      <c r="Q255" s="170" t="n">
        <v>0.04084</v>
      </c>
      <c r="R255" s="170" t="n">
        <f aca="false">Q255*H255</f>
        <v>0.04084</v>
      </c>
      <c r="S255" s="170" t="n">
        <v>0</v>
      </c>
      <c r="T255" s="171" t="n">
        <f aca="false">S255*H255</f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72" t="s">
        <v>209</v>
      </c>
      <c r="AT255" s="172" t="s">
        <v>131</v>
      </c>
      <c r="AU255" s="172" t="s">
        <v>136</v>
      </c>
      <c r="AY255" s="4" t="s">
        <v>128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4" t="s">
        <v>136</v>
      </c>
      <c r="BK255" s="173" t="n">
        <f aca="false">ROUND(I255*H255,2)</f>
        <v>0</v>
      </c>
      <c r="BL255" s="4" t="s">
        <v>209</v>
      </c>
      <c r="BM255" s="172" t="s">
        <v>429</v>
      </c>
    </row>
    <row r="256" s="28" customFormat="true" ht="16.5" hidden="false" customHeight="true" outlineLevel="0" collapsed="false">
      <c r="A256" s="23"/>
      <c r="B256" s="160"/>
      <c r="C256" s="161" t="s">
        <v>430</v>
      </c>
      <c r="D256" s="161" t="s">
        <v>131</v>
      </c>
      <c r="E256" s="162" t="s">
        <v>431</v>
      </c>
      <c r="F256" s="163" t="s">
        <v>432</v>
      </c>
      <c r="G256" s="164" t="s">
        <v>420</v>
      </c>
      <c r="H256" s="165" t="n">
        <v>1</v>
      </c>
      <c r="I256" s="166"/>
      <c r="J256" s="167" t="n">
        <f aca="false">ROUND(I256*H256,2)</f>
        <v>0</v>
      </c>
      <c r="K256" s="163" t="s">
        <v>144</v>
      </c>
      <c r="L256" s="24"/>
      <c r="M256" s="168"/>
      <c r="N256" s="169" t="s">
        <v>40</v>
      </c>
      <c r="O256" s="61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0.0225</v>
      </c>
      <c r="T256" s="171" t="n">
        <f aca="false">S256*H256</f>
        <v>0.0225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172" t="s">
        <v>209</v>
      </c>
      <c r="AT256" s="172" t="s">
        <v>131</v>
      </c>
      <c r="AU256" s="172" t="s">
        <v>136</v>
      </c>
      <c r="AY256" s="4" t="s">
        <v>128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4" t="s">
        <v>136</v>
      </c>
      <c r="BK256" s="173" t="n">
        <f aca="false">ROUND(I256*H256,2)</f>
        <v>0</v>
      </c>
      <c r="BL256" s="4" t="s">
        <v>209</v>
      </c>
      <c r="BM256" s="172" t="s">
        <v>433</v>
      </c>
    </row>
    <row r="257" s="28" customFormat="true" ht="24.15" hidden="false" customHeight="true" outlineLevel="0" collapsed="false">
      <c r="A257" s="23"/>
      <c r="B257" s="160"/>
      <c r="C257" s="161" t="s">
        <v>434</v>
      </c>
      <c r="D257" s="161" t="s">
        <v>131</v>
      </c>
      <c r="E257" s="162" t="s">
        <v>435</v>
      </c>
      <c r="F257" s="163" t="s">
        <v>436</v>
      </c>
      <c r="G257" s="164" t="s">
        <v>420</v>
      </c>
      <c r="H257" s="165" t="n">
        <v>1</v>
      </c>
      <c r="I257" s="166"/>
      <c r="J257" s="167" t="n">
        <f aca="false">ROUND(I257*H257,2)</f>
        <v>0</v>
      </c>
      <c r="K257" s="163" t="s">
        <v>144</v>
      </c>
      <c r="L257" s="24"/>
      <c r="M257" s="168"/>
      <c r="N257" s="169" t="s">
        <v>40</v>
      </c>
      <c r="O257" s="61"/>
      <c r="P257" s="170" t="n">
        <f aca="false">O257*H257</f>
        <v>0</v>
      </c>
      <c r="Q257" s="170" t="n">
        <v>0.02007</v>
      </c>
      <c r="R257" s="170" t="n">
        <f aca="false">Q257*H257</f>
        <v>0.02007</v>
      </c>
      <c r="S257" s="170" t="n">
        <v>0</v>
      </c>
      <c r="T257" s="171" t="n">
        <f aca="false"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72" t="s">
        <v>209</v>
      </c>
      <c r="AT257" s="172" t="s">
        <v>131</v>
      </c>
      <c r="AU257" s="172" t="s">
        <v>136</v>
      </c>
      <c r="AY257" s="4" t="s">
        <v>128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4" t="s">
        <v>136</v>
      </c>
      <c r="BK257" s="173" t="n">
        <f aca="false">ROUND(I257*H257,2)</f>
        <v>0</v>
      </c>
      <c r="BL257" s="4" t="s">
        <v>209</v>
      </c>
      <c r="BM257" s="172" t="s">
        <v>437</v>
      </c>
    </row>
    <row r="258" s="28" customFormat="true" ht="16.5" hidden="false" customHeight="true" outlineLevel="0" collapsed="false">
      <c r="A258" s="23"/>
      <c r="B258" s="160"/>
      <c r="C258" s="161" t="s">
        <v>438</v>
      </c>
      <c r="D258" s="161" t="s">
        <v>131</v>
      </c>
      <c r="E258" s="162" t="s">
        <v>439</v>
      </c>
      <c r="F258" s="163" t="s">
        <v>440</v>
      </c>
      <c r="G258" s="164" t="s">
        <v>420</v>
      </c>
      <c r="H258" s="165" t="n">
        <v>1</v>
      </c>
      <c r="I258" s="166"/>
      <c r="J258" s="167" t="n">
        <f aca="false">ROUND(I258*H258,2)</f>
        <v>0</v>
      </c>
      <c r="K258" s="163" t="s">
        <v>144</v>
      </c>
      <c r="L258" s="24"/>
      <c r="M258" s="168"/>
      <c r="N258" s="169" t="s">
        <v>40</v>
      </c>
      <c r="O258" s="61"/>
      <c r="P258" s="170" t="n">
        <f aca="false">O258*H258</f>
        <v>0</v>
      </c>
      <c r="Q258" s="170" t="n">
        <v>0.00042</v>
      </c>
      <c r="R258" s="170" t="n">
        <f aca="false">Q258*H258</f>
        <v>0.00042</v>
      </c>
      <c r="S258" s="170" t="n">
        <v>0</v>
      </c>
      <c r="T258" s="171" t="n">
        <f aca="false">S258*H258</f>
        <v>0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172" t="s">
        <v>209</v>
      </c>
      <c r="AT258" s="172" t="s">
        <v>131</v>
      </c>
      <c r="AU258" s="172" t="s">
        <v>136</v>
      </c>
      <c r="AY258" s="4" t="s">
        <v>128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4" t="s">
        <v>136</v>
      </c>
      <c r="BK258" s="173" t="n">
        <f aca="false">ROUND(I258*H258,2)</f>
        <v>0</v>
      </c>
      <c r="BL258" s="4" t="s">
        <v>209</v>
      </c>
      <c r="BM258" s="172" t="s">
        <v>441</v>
      </c>
    </row>
    <row r="259" s="28" customFormat="true" ht="24.15" hidden="false" customHeight="true" outlineLevel="0" collapsed="false">
      <c r="A259" s="23"/>
      <c r="B259" s="160"/>
      <c r="C259" s="203" t="s">
        <v>442</v>
      </c>
      <c r="D259" s="203" t="s">
        <v>443</v>
      </c>
      <c r="E259" s="204" t="s">
        <v>444</v>
      </c>
      <c r="F259" s="205" t="s">
        <v>445</v>
      </c>
      <c r="G259" s="206" t="s">
        <v>220</v>
      </c>
      <c r="H259" s="207" t="n">
        <v>1</v>
      </c>
      <c r="I259" s="208"/>
      <c r="J259" s="209" t="n">
        <f aca="false">ROUND(I259*H259,2)</f>
        <v>0</v>
      </c>
      <c r="K259" s="205" t="s">
        <v>144</v>
      </c>
      <c r="L259" s="210"/>
      <c r="M259" s="211"/>
      <c r="N259" s="212" t="s">
        <v>40</v>
      </c>
      <c r="O259" s="61"/>
      <c r="P259" s="170" t="n">
        <f aca="false">O259*H259</f>
        <v>0</v>
      </c>
      <c r="Q259" s="170" t="n">
        <v>0.017</v>
      </c>
      <c r="R259" s="170" t="n">
        <f aca="false">Q259*H259</f>
        <v>0.017</v>
      </c>
      <c r="S259" s="170" t="n">
        <v>0</v>
      </c>
      <c r="T259" s="171" t="n">
        <f aca="false">S259*H259</f>
        <v>0</v>
      </c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R259" s="172" t="s">
        <v>282</v>
      </c>
      <c r="AT259" s="172" t="s">
        <v>443</v>
      </c>
      <c r="AU259" s="172" t="s">
        <v>136</v>
      </c>
      <c r="AY259" s="4" t="s">
        <v>128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4" t="s">
        <v>136</v>
      </c>
      <c r="BK259" s="173" t="n">
        <f aca="false">ROUND(I259*H259,2)</f>
        <v>0</v>
      </c>
      <c r="BL259" s="4" t="s">
        <v>209</v>
      </c>
      <c r="BM259" s="172" t="s">
        <v>446</v>
      </c>
    </row>
    <row r="260" s="28" customFormat="true" ht="24.15" hidden="false" customHeight="true" outlineLevel="0" collapsed="false">
      <c r="A260" s="23"/>
      <c r="B260" s="160"/>
      <c r="C260" s="161" t="s">
        <v>447</v>
      </c>
      <c r="D260" s="161" t="s">
        <v>131</v>
      </c>
      <c r="E260" s="162" t="s">
        <v>448</v>
      </c>
      <c r="F260" s="163" t="s">
        <v>449</v>
      </c>
      <c r="G260" s="164" t="s">
        <v>420</v>
      </c>
      <c r="H260" s="165" t="n">
        <v>1</v>
      </c>
      <c r="I260" s="166"/>
      <c r="J260" s="167" t="n">
        <f aca="false">ROUND(I260*H260,2)</f>
        <v>0</v>
      </c>
      <c r="K260" s="163" t="s">
        <v>144</v>
      </c>
      <c r="L260" s="24"/>
      <c r="M260" s="168"/>
      <c r="N260" s="169" t="s">
        <v>40</v>
      </c>
      <c r="O260" s="61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0.0092</v>
      </c>
      <c r="T260" s="171" t="n">
        <f aca="false">S260*H260</f>
        <v>0.0092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72" t="s">
        <v>209</v>
      </c>
      <c r="AT260" s="172" t="s">
        <v>131</v>
      </c>
      <c r="AU260" s="172" t="s">
        <v>136</v>
      </c>
      <c r="AY260" s="4" t="s">
        <v>128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4" t="s">
        <v>136</v>
      </c>
      <c r="BK260" s="173" t="n">
        <f aca="false">ROUND(I260*H260,2)</f>
        <v>0</v>
      </c>
      <c r="BL260" s="4" t="s">
        <v>209</v>
      </c>
      <c r="BM260" s="172" t="s">
        <v>450</v>
      </c>
    </row>
    <row r="261" s="28" customFormat="true" ht="24.15" hidden="false" customHeight="true" outlineLevel="0" collapsed="false">
      <c r="A261" s="23"/>
      <c r="B261" s="160"/>
      <c r="C261" s="161" t="s">
        <v>451</v>
      </c>
      <c r="D261" s="161" t="s">
        <v>131</v>
      </c>
      <c r="E261" s="162" t="s">
        <v>452</v>
      </c>
      <c r="F261" s="163" t="s">
        <v>453</v>
      </c>
      <c r="G261" s="164" t="s">
        <v>420</v>
      </c>
      <c r="H261" s="165" t="n">
        <v>1</v>
      </c>
      <c r="I261" s="166"/>
      <c r="J261" s="167" t="n">
        <f aca="false">ROUND(I261*H261,2)</f>
        <v>0</v>
      </c>
      <c r="K261" s="163"/>
      <c r="L261" s="24"/>
      <c r="M261" s="168"/>
      <c r="N261" s="169" t="s">
        <v>40</v>
      </c>
      <c r="O261" s="61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0.05</v>
      </c>
      <c r="T261" s="171" t="n">
        <f aca="false">S261*H261</f>
        <v>0.05</v>
      </c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R261" s="172" t="s">
        <v>209</v>
      </c>
      <c r="AT261" s="172" t="s">
        <v>131</v>
      </c>
      <c r="AU261" s="172" t="s">
        <v>136</v>
      </c>
      <c r="AY261" s="4" t="s">
        <v>128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4" t="s">
        <v>136</v>
      </c>
      <c r="BK261" s="173" t="n">
        <f aca="false">ROUND(I261*H261,2)</f>
        <v>0</v>
      </c>
      <c r="BL261" s="4" t="s">
        <v>209</v>
      </c>
      <c r="BM261" s="172" t="s">
        <v>454</v>
      </c>
    </row>
    <row r="262" s="28" customFormat="true" ht="16.5" hidden="false" customHeight="true" outlineLevel="0" collapsed="false">
      <c r="A262" s="23"/>
      <c r="B262" s="160"/>
      <c r="C262" s="161" t="s">
        <v>455</v>
      </c>
      <c r="D262" s="161" t="s">
        <v>131</v>
      </c>
      <c r="E262" s="162" t="s">
        <v>456</v>
      </c>
      <c r="F262" s="163" t="s">
        <v>457</v>
      </c>
      <c r="G262" s="164" t="s">
        <v>420</v>
      </c>
      <c r="H262" s="165" t="n">
        <v>1</v>
      </c>
      <c r="I262" s="166"/>
      <c r="J262" s="167" t="n">
        <f aca="false">ROUND(I262*H262,2)</f>
        <v>0</v>
      </c>
      <c r="K262" s="163" t="s">
        <v>144</v>
      </c>
      <c r="L262" s="24"/>
      <c r="M262" s="168"/>
      <c r="N262" s="169" t="s">
        <v>40</v>
      </c>
      <c r="O262" s="61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0.00156</v>
      </c>
      <c r="T262" s="171" t="n">
        <f aca="false">S262*H262</f>
        <v>0.00156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72" t="s">
        <v>209</v>
      </c>
      <c r="AT262" s="172" t="s">
        <v>131</v>
      </c>
      <c r="AU262" s="172" t="s">
        <v>136</v>
      </c>
      <c r="AY262" s="4" t="s">
        <v>128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4" t="s">
        <v>136</v>
      </c>
      <c r="BK262" s="173" t="n">
        <f aca="false">ROUND(I262*H262,2)</f>
        <v>0</v>
      </c>
      <c r="BL262" s="4" t="s">
        <v>209</v>
      </c>
      <c r="BM262" s="172" t="s">
        <v>458</v>
      </c>
    </row>
    <row r="263" s="28" customFormat="true" ht="16.5" hidden="false" customHeight="true" outlineLevel="0" collapsed="false">
      <c r="A263" s="23"/>
      <c r="B263" s="160"/>
      <c r="C263" s="161" t="s">
        <v>459</v>
      </c>
      <c r="D263" s="161" t="s">
        <v>131</v>
      </c>
      <c r="E263" s="162" t="s">
        <v>460</v>
      </c>
      <c r="F263" s="163" t="s">
        <v>461</v>
      </c>
      <c r="G263" s="164" t="s">
        <v>420</v>
      </c>
      <c r="H263" s="165" t="n">
        <v>2</v>
      </c>
      <c r="I263" s="166"/>
      <c r="J263" s="167" t="n">
        <f aca="false">ROUND(I263*H263,2)</f>
        <v>0</v>
      </c>
      <c r="K263" s="163" t="s">
        <v>144</v>
      </c>
      <c r="L263" s="24"/>
      <c r="M263" s="168"/>
      <c r="N263" s="169" t="s">
        <v>40</v>
      </c>
      <c r="O263" s="61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0.00086</v>
      </c>
      <c r="T263" s="171" t="n">
        <f aca="false">S263*H263</f>
        <v>0.00172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72" t="s">
        <v>209</v>
      </c>
      <c r="AT263" s="172" t="s">
        <v>131</v>
      </c>
      <c r="AU263" s="172" t="s">
        <v>136</v>
      </c>
      <c r="AY263" s="4" t="s">
        <v>128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4" t="s">
        <v>136</v>
      </c>
      <c r="BK263" s="173" t="n">
        <f aca="false">ROUND(I263*H263,2)</f>
        <v>0</v>
      </c>
      <c r="BL263" s="4" t="s">
        <v>209</v>
      </c>
      <c r="BM263" s="172" t="s">
        <v>462</v>
      </c>
    </row>
    <row r="264" s="28" customFormat="true" ht="16.5" hidden="false" customHeight="true" outlineLevel="0" collapsed="false">
      <c r="A264" s="23"/>
      <c r="B264" s="160"/>
      <c r="C264" s="161" t="s">
        <v>463</v>
      </c>
      <c r="D264" s="161" t="s">
        <v>131</v>
      </c>
      <c r="E264" s="162" t="s">
        <v>464</v>
      </c>
      <c r="F264" s="163" t="s">
        <v>465</v>
      </c>
      <c r="G264" s="164" t="s">
        <v>420</v>
      </c>
      <c r="H264" s="165" t="n">
        <v>1</v>
      </c>
      <c r="I264" s="166"/>
      <c r="J264" s="167" t="n">
        <f aca="false">ROUND(I264*H264,2)</f>
        <v>0</v>
      </c>
      <c r="K264" s="163" t="s">
        <v>144</v>
      </c>
      <c r="L264" s="24"/>
      <c r="M264" s="168"/>
      <c r="N264" s="169" t="s">
        <v>40</v>
      </c>
      <c r="O264" s="61"/>
      <c r="P264" s="170" t="n">
        <f aca="false">O264*H264</f>
        <v>0</v>
      </c>
      <c r="Q264" s="170" t="n">
        <v>0.00184</v>
      </c>
      <c r="R264" s="170" t="n">
        <f aca="false">Q264*H264</f>
        <v>0.00184</v>
      </c>
      <c r="S264" s="170" t="n">
        <v>0</v>
      </c>
      <c r="T264" s="171" t="n">
        <f aca="false">S264*H264</f>
        <v>0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72" t="s">
        <v>209</v>
      </c>
      <c r="AT264" s="172" t="s">
        <v>131</v>
      </c>
      <c r="AU264" s="172" t="s">
        <v>136</v>
      </c>
      <c r="AY264" s="4" t="s">
        <v>128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4" t="s">
        <v>136</v>
      </c>
      <c r="BK264" s="173" t="n">
        <f aca="false">ROUND(I264*H264,2)</f>
        <v>0</v>
      </c>
      <c r="BL264" s="4" t="s">
        <v>209</v>
      </c>
      <c r="BM264" s="172" t="s">
        <v>466</v>
      </c>
    </row>
    <row r="265" s="28" customFormat="true" ht="24.15" hidden="false" customHeight="true" outlineLevel="0" collapsed="false">
      <c r="A265" s="23"/>
      <c r="B265" s="160"/>
      <c r="C265" s="161" t="s">
        <v>467</v>
      </c>
      <c r="D265" s="161" t="s">
        <v>131</v>
      </c>
      <c r="E265" s="162" t="s">
        <v>468</v>
      </c>
      <c r="F265" s="163" t="s">
        <v>469</v>
      </c>
      <c r="G265" s="164" t="s">
        <v>420</v>
      </c>
      <c r="H265" s="165" t="n">
        <v>1</v>
      </c>
      <c r="I265" s="166"/>
      <c r="J265" s="167" t="n">
        <f aca="false">ROUND(I265*H265,2)</f>
        <v>0</v>
      </c>
      <c r="K265" s="163" t="s">
        <v>144</v>
      </c>
      <c r="L265" s="24"/>
      <c r="M265" s="168"/>
      <c r="N265" s="169" t="s">
        <v>40</v>
      </c>
      <c r="O265" s="61"/>
      <c r="P265" s="170" t="n">
        <f aca="false">O265*H265</f>
        <v>0</v>
      </c>
      <c r="Q265" s="170" t="n">
        <v>0.00196</v>
      </c>
      <c r="R265" s="170" t="n">
        <f aca="false">Q265*H265</f>
        <v>0.00196</v>
      </c>
      <c r="S265" s="170" t="n">
        <v>0</v>
      </c>
      <c r="T265" s="171" t="n">
        <f aca="false">S265*H265</f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72" t="s">
        <v>209</v>
      </c>
      <c r="AT265" s="172" t="s">
        <v>131</v>
      </c>
      <c r="AU265" s="172" t="s">
        <v>136</v>
      </c>
      <c r="AY265" s="4" t="s">
        <v>128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4" t="s">
        <v>136</v>
      </c>
      <c r="BK265" s="173" t="n">
        <f aca="false">ROUND(I265*H265,2)</f>
        <v>0</v>
      </c>
      <c r="BL265" s="4" t="s">
        <v>209</v>
      </c>
      <c r="BM265" s="172" t="s">
        <v>470</v>
      </c>
    </row>
    <row r="266" s="28" customFormat="true" ht="16.5" hidden="false" customHeight="true" outlineLevel="0" collapsed="false">
      <c r="A266" s="23"/>
      <c r="B266" s="160"/>
      <c r="C266" s="161" t="s">
        <v>471</v>
      </c>
      <c r="D266" s="161" t="s">
        <v>131</v>
      </c>
      <c r="E266" s="162" t="s">
        <v>472</v>
      </c>
      <c r="F266" s="163" t="s">
        <v>473</v>
      </c>
      <c r="G266" s="164" t="s">
        <v>220</v>
      </c>
      <c r="H266" s="165" t="n">
        <v>2</v>
      </c>
      <c r="I266" s="166"/>
      <c r="J266" s="167" t="n">
        <f aca="false">ROUND(I266*H266,2)</f>
        <v>0</v>
      </c>
      <c r="K266" s="163" t="s">
        <v>144</v>
      </c>
      <c r="L266" s="24"/>
      <c r="M266" s="168"/>
      <c r="N266" s="169" t="s">
        <v>40</v>
      </c>
      <c r="O266" s="61"/>
      <c r="P266" s="170" t="n">
        <f aca="false">O266*H266</f>
        <v>0</v>
      </c>
      <c r="Q266" s="170" t="n">
        <v>0.00031</v>
      </c>
      <c r="R266" s="170" t="n">
        <f aca="false">Q266*H266</f>
        <v>0.00062</v>
      </c>
      <c r="S266" s="170" t="n">
        <v>0</v>
      </c>
      <c r="T266" s="171" t="n">
        <f aca="false">S266*H266</f>
        <v>0</v>
      </c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R266" s="172" t="s">
        <v>209</v>
      </c>
      <c r="AT266" s="172" t="s">
        <v>131</v>
      </c>
      <c r="AU266" s="172" t="s">
        <v>136</v>
      </c>
      <c r="AY266" s="4" t="s">
        <v>128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4" t="s">
        <v>136</v>
      </c>
      <c r="BK266" s="173" t="n">
        <f aca="false">ROUND(I266*H266,2)</f>
        <v>0</v>
      </c>
      <c r="BL266" s="4" t="s">
        <v>209</v>
      </c>
      <c r="BM266" s="172" t="s">
        <v>474</v>
      </c>
    </row>
    <row r="267" s="174" customFormat="true" ht="12.8" hidden="false" customHeight="false" outlineLevel="0" collapsed="false">
      <c r="B267" s="175"/>
      <c r="D267" s="176" t="s">
        <v>138</v>
      </c>
      <c r="E267" s="177"/>
      <c r="F267" s="178" t="s">
        <v>475</v>
      </c>
      <c r="H267" s="179" t="n">
        <v>1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138</v>
      </c>
      <c r="AU267" s="177" t="s">
        <v>136</v>
      </c>
      <c r="AV267" s="174" t="s">
        <v>136</v>
      </c>
      <c r="AW267" s="174" t="s">
        <v>31</v>
      </c>
      <c r="AX267" s="174" t="s">
        <v>74</v>
      </c>
      <c r="AY267" s="177" t="s">
        <v>128</v>
      </c>
    </row>
    <row r="268" s="174" customFormat="true" ht="12.8" hidden="false" customHeight="false" outlineLevel="0" collapsed="false">
      <c r="B268" s="175"/>
      <c r="D268" s="176" t="s">
        <v>138</v>
      </c>
      <c r="E268" s="177"/>
      <c r="F268" s="178" t="s">
        <v>476</v>
      </c>
      <c r="H268" s="179" t="n">
        <v>1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138</v>
      </c>
      <c r="AU268" s="177" t="s">
        <v>136</v>
      </c>
      <c r="AV268" s="174" t="s">
        <v>136</v>
      </c>
      <c r="AW268" s="174" t="s">
        <v>31</v>
      </c>
      <c r="AX268" s="174" t="s">
        <v>74</v>
      </c>
      <c r="AY268" s="177" t="s">
        <v>128</v>
      </c>
    </row>
    <row r="269" s="184" customFormat="true" ht="12.8" hidden="false" customHeight="false" outlineLevel="0" collapsed="false">
      <c r="B269" s="185"/>
      <c r="D269" s="176" t="s">
        <v>138</v>
      </c>
      <c r="E269" s="186"/>
      <c r="F269" s="187" t="s">
        <v>148</v>
      </c>
      <c r="H269" s="188" t="n">
        <v>2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138</v>
      </c>
      <c r="AU269" s="186" t="s">
        <v>136</v>
      </c>
      <c r="AV269" s="184" t="s">
        <v>135</v>
      </c>
      <c r="AW269" s="184" t="s">
        <v>31</v>
      </c>
      <c r="AX269" s="184" t="s">
        <v>79</v>
      </c>
      <c r="AY269" s="186" t="s">
        <v>128</v>
      </c>
    </row>
    <row r="270" s="28" customFormat="true" ht="24.15" hidden="false" customHeight="true" outlineLevel="0" collapsed="false">
      <c r="A270" s="23"/>
      <c r="B270" s="160"/>
      <c r="C270" s="161" t="s">
        <v>477</v>
      </c>
      <c r="D270" s="161" t="s">
        <v>131</v>
      </c>
      <c r="E270" s="162" t="s">
        <v>478</v>
      </c>
      <c r="F270" s="163" t="s">
        <v>479</v>
      </c>
      <c r="G270" s="164" t="s">
        <v>345</v>
      </c>
      <c r="H270" s="202"/>
      <c r="I270" s="166"/>
      <c r="J270" s="167" t="n">
        <f aca="false">ROUND(I270*H270,2)</f>
        <v>0</v>
      </c>
      <c r="K270" s="163" t="s">
        <v>144</v>
      </c>
      <c r="L270" s="24"/>
      <c r="M270" s="168"/>
      <c r="N270" s="169" t="s">
        <v>40</v>
      </c>
      <c r="O270" s="61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72" t="s">
        <v>209</v>
      </c>
      <c r="AT270" s="172" t="s">
        <v>131</v>
      </c>
      <c r="AU270" s="172" t="s">
        <v>136</v>
      </c>
      <c r="AY270" s="4" t="s">
        <v>128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4" t="s">
        <v>136</v>
      </c>
      <c r="BK270" s="173" t="n">
        <f aca="false">ROUND(I270*H270,2)</f>
        <v>0</v>
      </c>
      <c r="BL270" s="4" t="s">
        <v>209</v>
      </c>
      <c r="BM270" s="172" t="s">
        <v>480</v>
      </c>
    </row>
    <row r="271" s="146" customFormat="true" ht="22.8" hidden="false" customHeight="true" outlineLevel="0" collapsed="false">
      <c r="B271" s="147"/>
      <c r="D271" s="148" t="s">
        <v>73</v>
      </c>
      <c r="E271" s="158" t="s">
        <v>481</v>
      </c>
      <c r="F271" s="158" t="s">
        <v>482</v>
      </c>
      <c r="I271" s="150"/>
      <c r="J271" s="159" t="n">
        <f aca="false">BK271</f>
        <v>0</v>
      </c>
      <c r="L271" s="147"/>
      <c r="M271" s="152"/>
      <c r="N271" s="153"/>
      <c r="O271" s="153"/>
      <c r="P271" s="154" t="n">
        <f aca="false">SUM(P272:P280)</f>
        <v>0</v>
      </c>
      <c r="Q271" s="153"/>
      <c r="R271" s="154" t="n">
        <f aca="false">SUM(R272:R280)</f>
        <v>0.00445</v>
      </c>
      <c r="S271" s="153"/>
      <c r="T271" s="155" t="n">
        <f aca="false">SUM(T272:T280)</f>
        <v>0.22625</v>
      </c>
      <c r="AR271" s="148" t="s">
        <v>136</v>
      </c>
      <c r="AT271" s="156" t="s">
        <v>73</v>
      </c>
      <c r="AU271" s="156" t="s">
        <v>79</v>
      </c>
      <c r="AY271" s="148" t="s">
        <v>128</v>
      </c>
      <c r="BK271" s="157" t="n">
        <f aca="false">SUM(BK272:BK280)</f>
        <v>0</v>
      </c>
    </row>
    <row r="272" s="28" customFormat="true" ht="21.75" hidden="false" customHeight="true" outlineLevel="0" collapsed="false">
      <c r="A272" s="23"/>
      <c r="B272" s="160"/>
      <c r="C272" s="161" t="s">
        <v>483</v>
      </c>
      <c r="D272" s="161" t="s">
        <v>131</v>
      </c>
      <c r="E272" s="162" t="s">
        <v>484</v>
      </c>
      <c r="F272" s="163" t="s">
        <v>485</v>
      </c>
      <c r="G272" s="164" t="s">
        <v>420</v>
      </c>
      <c r="H272" s="165" t="n">
        <v>1</v>
      </c>
      <c r="I272" s="166"/>
      <c r="J272" s="167" t="n">
        <f aca="false">ROUND(I272*H272,2)</f>
        <v>0</v>
      </c>
      <c r="K272" s="163" t="s">
        <v>144</v>
      </c>
      <c r="L272" s="24"/>
      <c r="M272" s="168"/>
      <c r="N272" s="169" t="s">
        <v>40</v>
      </c>
      <c r="O272" s="61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2" t="s">
        <v>209</v>
      </c>
      <c r="AT272" s="172" t="s">
        <v>131</v>
      </c>
      <c r="AU272" s="172" t="s">
        <v>136</v>
      </c>
      <c r="AY272" s="4" t="s">
        <v>128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4" t="s">
        <v>136</v>
      </c>
      <c r="BK272" s="173" t="n">
        <f aca="false">ROUND(I272*H272,2)</f>
        <v>0</v>
      </c>
      <c r="BL272" s="4" t="s">
        <v>209</v>
      </c>
      <c r="BM272" s="172" t="s">
        <v>486</v>
      </c>
    </row>
    <row r="273" s="28" customFormat="true" ht="24.15" hidden="false" customHeight="true" outlineLevel="0" collapsed="false">
      <c r="A273" s="23"/>
      <c r="B273" s="160"/>
      <c r="C273" s="161" t="s">
        <v>487</v>
      </c>
      <c r="D273" s="161" t="s">
        <v>131</v>
      </c>
      <c r="E273" s="162" t="s">
        <v>488</v>
      </c>
      <c r="F273" s="163" t="s">
        <v>489</v>
      </c>
      <c r="G273" s="164" t="s">
        <v>220</v>
      </c>
      <c r="H273" s="165" t="n">
        <v>1</v>
      </c>
      <c r="I273" s="166"/>
      <c r="J273" s="167" t="n">
        <f aca="false">ROUND(I273*H273,2)</f>
        <v>0</v>
      </c>
      <c r="K273" s="163" t="s">
        <v>144</v>
      </c>
      <c r="L273" s="24"/>
      <c r="M273" s="168"/>
      <c r="N273" s="169" t="s">
        <v>40</v>
      </c>
      <c r="O273" s="61"/>
      <c r="P273" s="170" t="n">
        <f aca="false">O273*H273</f>
        <v>0</v>
      </c>
      <c r="Q273" s="170" t="n">
        <v>0.00017</v>
      </c>
      <c r="R273" s="170" t="n">
        <f aca="false">Q273*H273</f>
        <v>0.00017</v>
      </c>
      <c r="S273" s="170" t="n">
        <v>0.22625</v>
      </c>
      <c r="T273" s="171" t="n">
        <f aca="false">S273*H273</f>
        <v>0.22625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72" t="s">
        <v>209</v>
      </c>
      <c r="AT273" s="172" t="s">
        <v>131</v>
      </c>
      <c r="AU273" s="172" t="s">
        <v>136</v>
      </c>
      <c r="AY273" s="4" t="s">
        <v>128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4" t="s">
        <v>136</v>
      </c>
      <c r="BK273" s="173" t="n">
        <f aca="false">ROUND(I273*H273,2)</f>
        <v>0</v>
      </c>
      <c r="BL273" s="4" t="s">
        <v>209</v>
      </c>
      <c r="BM273" s="172" t="s">
        <v>490</v>
      </c>
    </row>
    <row r="274" s="28" customFormat="true" ht="24.15" hidden="false" customHeight="true" outlineLevel="0" collapsed="false">
      <c r="A274" s="23"/>
      <c r="B274" s="160"/>
      <c r="C274" s="161" t="s">
        <v>491</v>
      </c>
      <c r="D274" s="161" t="s">
        <v>131</v>
      </c>
      <c r="E274" s="162" t="s">
        <v>492</v>
      </c>
      <c r="F274" s="163" t="s">
        <v>493</v>
      </c>
      <c r="G274" s="164" t="s">
        <v>420</v>
      </c>
      <c r="H274" s="165" t="n">
        <v>1</v>
      </c>
      <c r="I274" s="166"/>
      <c r="J274" s="167" t="n">
        <f aca="false">ROUND(I274*H274,2)</f>
        <v>0</v>
      </c>
      <c r="K274" s="163" t="s">
        <v>144</v>
      </c>
      <c r="L274" s="24"/>
      <c r="M274" s="168"/>
      <c r="N274" s="169" t="s">
        <v>40</v>
      </c>
      <c r="O274" s="61"/>
      <c r="P274" s="170" t="n">
        <f aca="false">O274*H274</f>
        <v>0</v>
      </c>
      <c r="Q274" s="170" t="n">
        <v>0.00252</v>
      </c>
      <c r="R274" s="170" t="n">
        <f aca="false">Q274*H274</f>
        <v>0.00252</v>
      </c>
      <c r="S274" s="170" t="n">
        <v>0</v>
      </c>
      <c r="T274" s="171" t="n">
        <f aca="false">S274*H274</f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72" t="s">
        <v>209</v>
      </c>
      <c r="AT274" s="172" t="s">
        <v>131</v>
      </c>
      <c r="AU274" s="172" t="s">
        <v>136</v>
      </c>
      <c r="AY274" s="4" t="s">
        <v>128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4" t="s">
        <v>136</v>
      </c>
      <c r="BK274" s="173" t="n">
        <f aca="false">ROUND(I274*H274,2)</f>
        <v>0</v>
      </c>
      <c r="BL274" s="4" t="s">
        <v>209</v>
      </c>
      <c r="BM274" s="172" t="s">
        <v>494</v>
      </c>
    </row>
    <row r="275" s="174" customFormat="true" ht="19.25" hidden="false" customHeight="false" outlineLevel="0" collapsed="false">
      <c r="B275" s="175"/>
      <c r="D275" s="176" t="s">
        <v>138</v>
      </c>
      <c r="E275" s="177"/>
      <c r="F275" s="178" t="s">
        <v>495</v>
      </c>
      <c r="H275" s="179" t="n">
        <v>1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138</v>
      </c>
      <c r="AU275" s="177" t="s">
        <v>136</v>
      </c>
      <c r="AV275" s="174" t="s">
        <v>136</v>
      </c>
      <c r="AW275" s="174" t="s">
        <v>31</v>
      </c>
      <c r="AX275" s="174" t="s">
        <v>74</v>
      </c>
      <c r="AY275" s="177" t="s">
        <v>128</v>
      </c>
    </row>
    <row r="276" s="184" customFormat="true" ht="12.8" hidden="false" customHeight="false" outlineLevel="0" collapsed="false">
      <c r="B276" s="185"/>
      <c r="D276" s="176" t="s">
        <v>138</v>
      </c>
      <c r="E276" s="186"/>
      <c r="F276" s="187" t="s">
        <v>148</v>
      </c>
      <c r="H276" s="188" t="n">
        <v>1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138</v>
      </c>
      <c r="AU276" s="186" t="s">
        <v>136</v>
      </c>
      <c r="AV276" s="184" t="s">
        <v>135</v>
      </c>
      <c r="AW276" s="184" t="s">
        <v>31</v>
      </c>
      <c r="AX276" s="184" t="s">
        <v>79</v>
      </c>
      <c r="AY276" s="186" t="s">
        <v>128</v>
      </c>
    </row>
    <row r="277" s="28" customFormat="true" ht="24.15" hidden="false" customHeight="true" outlineLevel="0" collapsed="false">
      <c r="A277" s="23"/>
      <c r="B277" s="160"/>
      <c r="C277" s="161" t="s">
        <v>496</v>
      </c>
      <c r="D277" s="161" t="s">
        <v>131</v>
      </c>
      <c r="E277" s="162" t="s">
        <v>497</v>
      </c>
      <c r="F277" s="163" t="s">
        <v>498</v>
      </c>
      <c r="G277" s="164" t="s">
        <v>220</v>
      </c>
      <c r="H277" s="165" t="n">
        <v>1</v>
      </c>
      <c r="I277" s="166"/>
      <c r="J277" s="167" t="n">
        <f aca="false">ROUND(I277*H277,2)</f>
        <v>0</v>
      </c>
      <c r="K277" s="163" t="s">
        <v>144</v>
      </c>
      <c r="L277" s="24"/>
      <c r="M277" s="168"/>
      <c r="N277" s="169" t="s">
        <v>40</v>
      </c>
      <c r="O277" s="61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72" t="s">
        <v>209</v>
      </c>
      <c r="AT277" s="172" t="s">
        <v>131</v>
      </c>
      <c r="AU277" s="172" t="s">
        <v>136</v>
      </c>
      <c r="AY277" s="4" t="s">
        <v>128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4" t="s">
        <v>136</v>
      </c>
      <c r="BK277" s="173" t="n">
        <f aca="false">ROUND(I277*H277,2)</f>
        <v>0</v>
      </c>
      <c r="BL277" s="4" t="s">
        <v>209</v>
      </c>
      <c r="BM277" s="172" t="s">
        <v>499</v>
      </c>
    </row>
    <row r="278" s="28" customFormat="true" ht="16.5" hidden="false" customHeight="true" outlineLevel="0" collapsed="false">
      <c r="A278" s="23"/>
      <c r="B278" s="160"/>
      <c r="C278" s="161" t="s">
        <v>500</v>
      </c>
      <c r="D278" s="161" t="s">
        <v>131</v>
      </c>
      <c r="E278" s="162" t="s">
        <v>501</v>
      </c>
      <c r="F278" s="163" t="s">
        <v>502</v>
      </c>
      <c r="G278" s="164" t="s">
        <v>420</v>
      </c>
      <c r="H278" s="165" t="n">
        <v>1</v>
      </c>
      <c r="I278" s="166"/>
      <c r="J278" s="167" t="n">
        <f aca="false">ROUND(I278*H278,2)</f>
        <v>0</v>
      </c>
      <c r="K278" s="163"/>
      <c r="L278" s="24"/>
      <c r="M278" s="168"/>
      <c r="N278" s="169" t="s">
        <v>40</v>
      </c>
      <c r="O278" s="61"/>
      <c r="P278" s="170" t="n">
        <f aca="false">O278*H278</f>
        <v>0</v>
      </c>
      <c r="Q278" s="170" t="n">
        <v>0.00088</v>
      </c>
      <c r="R278" s="170" t="n">
        <f aca="false">Q278*H278</f>
        <v>0.00088</v>
      </c>
      <c r="S278" s="170" t="n">
        <v>0</v>
      </c>
      <c r="T278" s="171" t="n">
        <f aca="false">S278*H278</f>
        <v>0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R278" s="172" t="s">
        <v>209</v>
      </c>
      <c r="AT278" s="172" t="s">
        <v>131</v>
      </c>
      <c r="AU278" s="172" t="s">
        <v>136</v>
      </c>
      <c r="AY278" s="4" t="s">
        <v>128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4" t="s">
        <v>136</v>
      </c>
      <c r="BK278" s="173" t="n">
        <f aca="false">ROUND(I278*H278,2)</f>
        <v>0</v>
      </c>
      <c r="BL278" s="4" t="s">
        <v>209</v>
      </c>
      <c r="BM278" s="172" t="s">
        <v>503</v>
      </c>
    </row>
    <row r="279" s="28" customFormat="true" ht="24.15" hidden="false" customHeight="true" outlineLevel="0" collapsed="false">
      <c r="A279" s="23"/>
      <c r="B279" s="160"/>
      <c r="C279" s="161" t="s">
        <v>504</v>
      </c>
      <c r="D279" s="161" t="s">
        <v>131</v>
      </c>
      <c r="E279" s="162" t="s">
        <v>505</v>
      </c>
      <c r="F279" s="163" t="s">
        <v>506</v>
      </c>
      <c r="G279" s="164" t="s">
        <v>420</v>
      </c>
      <c r="H279" s="165" t="n">
        <v>1</v>
      </c>
      <c r="I279" s="166"/>
      <c r="J279" s="167" t="n">
        <f aca="false">ROUND(I279*H279,2)</f>
        <v>0</v>
      </c>
      <c r="K279" s="163"/>
      <c r="L279" s="24"/>
      <c r="M279" s="168"/>
      <c r="N279" s="169" t="s">
        <v>40</v>
      </c>
      <c r="O279" s="61"/>
      <c r="P279" s="170" t="n">
        <f aca="false">O279*H279</f>
        <v>0</v>
      </c>
      <c r="Q279" s="170" t="n">
        <v>0.00088</v>
      </c>
      <c r="R279" s="170" t="n">
        <f aca="false">Q279*H279</f>
        <v>0.00088</v>
      </c>
      <c r="S279" s="170" t="n">
        <v>0</v>
      </c>
      <c r="T279" s="171" t="n">
        <f aca="false">S279*H279</f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72" t="s">
        <v>209</v>
      </c>
      <c r="AT279" s="172" t="s">
        <v>131</v>
      </c>
      <c r="AU279" s="172" t="s">
        <v>136</v>
      </c>
      <c r="AY279" s="4" t="s">
        <v>128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4" t="s">
        <v>136</v>
      </c>
      <c r="BK279" s="173" t="n">
        <f aca="false">ROUND(I279*H279,2)</f>
        <v>0</v>
      </c>
      <c r="BL279" s="4" t="s">
        <v>209</v>
      </c>
      <c r="BM279" s="172" t="s">
        <v>507</v>
      </c>
    </row>
    <row r="280" s="28" customFormat="true" ht="24.15" hidden="false" customHeight="true" outlineLevel="0" collapsed="false">
      <c r="A280" s="23"/>
      <c r="B280" s="160"/>
      <c r="C280" s="161" t="s">
        <v>508</v>
      </c>
      <c r="D280" s="161" t="s">
        <v>131</v>
      </c>
      <c r="E280" s="162" t="s">
        <v>509</v>
      </c>
      <c r="F280" s="163" t="s">
        <v>510</v>
      </c>
      <c r="G280" s="164" t="s">
        <v>345</v>
      </c>
      <c r="H280" s="202"/>
      <c r="I280" s="166"/>
      <c r="J280" s="167" t="n">
        <f aca="false">ROUND(I280*H280,2)</f>
        <v>0</v>
      </c>
      <c r="K280" s="163" t="s">
        <v>144</v>
      </c>
      <c r="L280" s="24"/>
      <c r="M280" s="168"/>
      <c r="N280" s="169" t="s">
        <v>40</v>
      </c>
      <c r="O280" s="61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72" t="s">
        <v>209</v>
      </c>
      <c r="AT280" s="172" t="s">
        <v>131</v>
      </c>
      <c r="AU280" s="172" t="s">
        <v>136</v>
      </c>
      <c r="AY280" s="4" t="s">
        <v>128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4" t="s">
        <v>136</v>
      </c>
      <c r="BK280" s="173" t="n">
        <f aca="false">ROUND(I280*H280,2)</f>
        <v>0</v>
      </c>
      <c r="BL280" s="4" t="s">
        <v>209</v>
      </c>
      <c r="BM280" s="172" t="s">
        <v>511</v>
      </c>
    </row>
    <row r="281" s="146" customFormat="true" ht="22.8" hidden="false" customHeight="true" outlineLevel="0" collapsed="false">
      <c r="B281" s="147"/>
      <c r="D281" s="148" t="s">
        <v>73</v>
      </c>
      <c r="E281" s="158" t="s">
        <v>512</v>
      </c>
      <c r="F281" s="158" t="s">
        <v>513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SUM(P282:P289)</f>
        <v>0</v>
      </c>
      <c r="Q281" s="153"/>
      <c r="R281" s="154" t="n">
        <f aca="false">SUM(R282:R289)</f>
        <v>0.00954</v>
      </c>
      <c r="S281" s="153"/>
      <c r="T281" s="155" t="n">
        <f aca="false">SUM(T282:T289)</f>
        <v>0.0254</v>
      </c>
      <c r="AR281" s="148" t="s">
        <v>136</v>
      </c>
      <c r="AT281" s="156" t="s">
        <v>73</v>
      </c>
      <c r="AU281" s="156" t="s">
        <v>79</v>
      </c>
      <c r="AY281" s="148" t="s">
        <v>128</v>
      </c>
      <c r="BK281" s="157" t="n">
        <f aca="false">SUM(BK282:BK289)</f>
        <v>0</v>
      </c>
    </row>
    <row r="282" s="28" customFormat="true" ht="16.5" hidden="false" customHeight="true" outlineLevel="0" collapsed="false">
      <c r="A282" s="23"/>
      <c r="B282" s="160"/>
      <c r="C282" s="161" t="s">
        <v>514</v>
      </c>
      <c r="D282" s="161" t="s">
        <v>131</v>
      </c>
      <c r="E282" s="162" t="s">
        <v>515</v>
      </c>
      <c r="F282" s="163" t="s">
        <v>516</v>
      </c>
      <c r="G282" s="164" t="s">
        <v>225</v>
      </c>
      <c r="H282" s="165" t="n">
        <v>10</v>
      </c>
      <c r="I282" s="166"/>
      <c r="J282" s="167" t="n">
        <f aca="false">ROUND(I282*H282,2)</f>
        <v>0</v>
      </c>
      <c r="K282" s="163" t="s">
        <v>144</v>
      </c>
      <c r="L282" s="24"/>
      <c r="M282" s="168"/>
      <c r="N282" s="169" t="s">
        <v>40</v>
      </c>
      <c r="O282" s="61"/>
      <c r="P282" s="170" t="n">
        <f aca="false">O282*H282</f>
        <v>0</v>
      </c>
      <c r="Q282" s="170" t="n">
        <v>4E-005</v>
      </c>
      <c r="R282" s="170" t="n">
        <f aca="false">Q282*H282</f>
        <v>0.0004</v>
      </c>
      <c r="S282" s="170" t="n">
        <v>0.00254</v>
      </c>
      <c r="T282" s="171" t="n">
        <f aca="false">S282*H282</f>
        <v>0.0254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2" t="s">
        <v>209</v>
      </c>
      <c r="AT282" s="172" t="s">
        <v>131</v>
      </c>
      <c r="AU282" s="172" t="s">
        <v>136</v>
      </c>
      <c r="AY282" s="4" t="s">
        <v>128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4" t="s">
        <v>136</v>
      </c>
      <c r="BK282" s="173" t="n">
        <f aca="false">ROUND(I282*H282,2)</f>
        <v>0</v>
      </c>
      <c r="BL282" s="4" t="s">
        <v>209</v>
      </c>
      <c r="BM282" s="172" t="s">
        <v>517</v>
      </c>
    </row>
    <row r="283" s="174" customFormat="true" ht="12.8" hidden="false" customHeight="false" outlineLevel="0" collapsed="false">
      <c r="B283" s="175"/>
      <c r="D283" s="176" t="s">
        <v>138</v>
      </c>
      <c r="E283" s="177"/>
      <c r="F283" s="178" t="s">
        <v>518</v>
      </c>
      <c r="H283" s="179" t="n">
        <v>10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138</v>
      </c>
      <c r="AU283" s="177" t="s">
        <v>136</v>
      </c>
      <c r="AV283" s="174" t="s">
        <v>136</v>
      </c>
      <c r="AW283" s="174" t="s">
        <v>31</v>
      </c>
      <c r="AX283" s="174" t="s">
        <v>74</v>
      </c>
      <c r="AY283" s="177" t="s">
        <v>128</v>
      </c>
    </row>
    <row r="284" s="184" customFormat="true" ht="12.8" hidden="false" customHeight="false" outlineLevel="0" collapsed="false">
      <c r="B284" s="185"/>
      <c r="D284" s="176" t="s">
        <v>138</v>
      </c>
      <c r="E284" s="186"/>
      <c r="F284" s="187" t="s">
        <v>148</v>
      </c>
      <c r="H284" s="188" t="n">
        <v>10</v>
      </c>
      <c r="I284" s="189"/>
      <c r="L284" s="185"/>
      <c r="M284" s="190"/>
      <c r="N284" s="191"/>
      <c r="O284" s="191"/>
      <c r="P284" s="191"/>
      <c r="Q284" s="191"/>
      <c r="R284" s="191"/>
      <c r="S284" s="191"/>
      <c r="T284" s="192"/>
      <c r="AT284" s="186" t="s">
        <v>138</v>
      </c>
      <c r="AU284" s="186" t="s">
        <v>136</v>
      </c>
      <c r="AV284" s="184" t="s">
        <v>135</v>
      </c>
      <c r="AW284" s="184" t="s">
        <v>31</v>
      </c>
      <c r="AX284" s="184" t="s">
        <v>79</v>
      </c>
      <c r="AY284" s="186" t="s">
        <v>128</v>
      </c>
    </row>
    <row r="285" s="28" customFormat="true" ht="24.15" hidden="false" customHeight="true" outlineLevel="0" collapsed="false">
      <c r="A285" s="23"/>
      <c r="B285" s="160"/>
      <c r="C285" s="161" t="s">
        <v>519</v>
      </c>
      <c r="D285" s="161" t="s">
        <v>131</v>
      </c>
      <c r="E285" s="162" t="s">
        <v>520</v>
      </c>
      <c r="F285" s="163" t="s">
        <v>521</v>
      </c>
      <c r="G285" s="164" t="s">
        <v>225</v>
      </c>
      <c r="H285" s="165" t="n">
        <v>10</v>
      </c>
      <c r="I285" s="166"/>
      <c r="J285" s="167" t="n">
        <f aca="false">ROUND(I285*H285,2)</f>
        <v>0</v>
      </c>
      <c r="K285" s="163" t="s">
        <v>144</v>
      </c>
      <c r="L285" s="24"/>
      <c r="M285" s="168"/>
      <c r="N285" s="169" t="s">
        <v>40</v>
      </c>
      <c r="O285" s="61"/>
      <c r="P285" s="170" t="n">
        <f aca="false">O285*H285</f>
        <v>0</v>
      </c>
      <c r="Q285" s="170" t="n">
        <v>0.00057</v>
      </c>
      <c r="R285" s="170" t="n">
        <f aca="false">Q285*H285</f>
        <v>0.0057</v>
      </c>
      <c r="S285" s="170" t="n">
        <v>0</v>
      </c>
      <c r="T285" s="171" t="n">
        <f aca="false">S285*H285</f>
        <v>0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72" t="s">
        <v>209</v>
      </c>
      <c r="AT285" s="172" t="s">
        <v>131</v>
      </c>
      <c r="AU285" s="172" t="s">
        <v>136</v>
      </c>
      <c r="AY285" s="4" t="s">
        <v>128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4" t="s">
        <v>136</v>
      </c>
      <c r="BK285" s="173" t="n">
        <f aca="false">ROUND(I285*H285,2)</f>
        <v>0</v>
      </c>
      <c r="BL285" s="4" t="s">
        <v>209</v>
      </c>
      <c r="BM285" s="172" t="s">
        <v>522</v>
      </c>
    </row>
    <row r="286" s="28" customFormat="true" ht="16.5" hidden="false" customHeight="true" outlineLevel="0" collapsed="false">
      <c r="A286" s="23"/>
      <c r="B286" s="160"/>
      <c r="C286" s="161" t="s">
        <v>523</v>
      </c>
      <c r="D286" s="161" t="s">
        <v>131</v>
      </c>
      <c r="E286" s="162" t="s">
        <v>524</v>
      </c>
      <c r="F286" s="163" t="s">
        <v>525</v>
      </c>
      <c r="G286" s="164" t="s">
        <v>225</v>
      </c>
      <c r="H286" s="165" t="n">
        <v>20</v>
      </c>
      <c r="I286" s="166"/>
      <c r="J286" s="167" t="n">
        <f aca="false">ROUND(I286*H286,2)</f>
        <v>0</v>
      </c>
      <c r="K286" s="163" t="s">
        <v>144</v>
      </c>
      <c r="L286" s="24"/>
      <c r="M286" s="168"/>
      <c r="N286" s="169" t="s">
        <v>40</v>
      </c>
      <c r="O286" s="61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72" t="s">
        <v>209</v>
      </c>
      <c r="AT286" s="172" t="s">
        <v>131</v>
      </c>
      <c r="AU286" s="172" t="s">
        <v>136</v>
      </c>
      <c r="AY286" s="4" t="s">
        <v>128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4" t="s">
        <v>136</v>
      </c>
      <c r="BK286" s="173" t="n">
        <f aca="false">ROUND(I286*H286,2)</f>
        <v>0</v>
      </c>
      <c r="BL286" s="4" t="s">
        <v>209</v>
      </c>
      <c r="BM286" s="172" t="s">
        <v>526</v>
      </c>
    </row>
    <row r="287" s="28" customFormat="true" ht="21.75" hidden="false" customHeight="true" outlineLevel="0" collapsed="false">
      <c r="A287" s="23"/>
      <c r="B287" s="160"/>
      <c r="C287" s="161" t="s">
        <v>527</v>
      </c>
      <c r="D287" s="161" t="s">
        <v>131</v>
      </c>
      <c r="E287" s="162" t="s">
        <v>528</v>
      </c>
      <c r="F287" s="163" t="s">
        <v>529</v>
      </c>
      <c r="G287" s="164" t="s">
        <v>220</v>
      </c>
      <c r="H287" s="165" t="n">
        <v>4</v>
      </c>
      <c r="I287" s="166"/>
      <c r="J287" s="167" t="n">
        <f aca="false">ROUND(I287*H287,2)</f>
        <v>0</v>
      </c>
      <c r="K287" s="163" t="s">
        <v>144</v>
      </c>
      <c r="L287" s="24"/>
      <c r="M287" s="168"/>
      <c r="N287" s="169" t="s">
        <v>40</v>
      </c>
      <c r="O287" s="61"/>
      <c r="P287" s="170" t="n">
        <f aca="false">O287*H287</f>
        <v>0</v>
      </c>
      <c r="Q287" s="170" t="n">
        <v>1E-005</v>
      </c>
      <c r="R287" s="170" t="n">
        <f aca="false">Q287*H287</f>
        <v>4E-005</v>
      </c>
      <c r="S287" s="170" t="n">
        <v>0</v>
      </c>
      <c r="T287" s="171" t="n">
        <f aca="false">S287*H287</f>
        <v>0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72" t="s">
        <v>209</v>
      </c>
      <c r="AT287" s="172" t="s">
        <v>131</v>
      </c>
      <c r="AU287" s="172" t="s">
        <v>136</v>
      </c>
      <c r="AY287" s="4" t="s">
        <v>128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4" t="s">
        <v>136</v>
      </c>
      <c r="BK287" s="173" t="n">
        <f aca="false">ROUND(I287*H287,2)</f>
        <v>0</v>
      </c>
      <c r="BL287" s="4" t="s">
        <v>209</v>
      </c>
      <c r="BM287" s="172" t="s">
        <v>530</v>
      </c>
    </row>
    <row r="288" s="28" customFormat="true" ht="33" hidden="false" customHeight="true" outlineLevel="0" collapsed="false">
      <c r="A288" s="23"/>
      <c r="B288" s="160"/>
      <c r="C288" s="161" t="s">
        <v>531</v>
      </c>
      <c r="D288" s="161" t="s">
        <v>131</v>
      </c>
      <c r="E288" s="162" t="s">
        <v>532</v>
      </c>
      <c r="F288" s="163" t="s">
        <v>533</v>
      </c>
      <c r="G288" s="164" t="s">
        <v>225</v>
      </c>
      <c r="H288" s="165" t="n">
        <v>10</v>
      </c>
      <c r="I288" s="166"/>
      <c r="J288" s="167" t="n">
        <f aca="false">ROUND(I288*H288,2)</f>
        <v>0</v>
      </c>
      <c r="K288" s="163" t="s">
        <v>144</v>
      </c>
      <c r="L288" s="24"/>
      <c r="M288" s="168"/>
      <c r="N288" s="169" t="s">
        <v>40</v>
      </c>
      <c r="O288" s="61"/>
      <c r="P288" s="170" t="n">
        <f aca="false">O288*H288</f>
        <v>0</v>
      </c>
      <c r="Q288" s="170" t="n">
        <v>0.00034</v>
      </c>
      <c r="R288" s="170" t="n">
        <f aca="false">Q288*H288</f>
        <v>0.0034</v>
      </c>
      <c r="S288" s="170" t="n">
        <v>0</v>
      </c>
      <c r="T288" s="171" t="n">
        <f aca="false">S288*H288</f>
        <v>0</v>
      </c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R288" s="172" t="s">
        <v>209</v>
      </c>
      <c r="AT288" s="172" t="s">
        <v>131</v>
      </c>
      <c r="AU288" s="172" t="s">
        <v>136</v>
      </c>
      <c r="AY288" s="4" t="s">
        <v>128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4" t="s">
        <v>136</v>
      </c>
      <c r="BK288" s="173" t="n">
        <f aca="false">ROUND(I288*H288,2)</f>
        <v>0</v>
      </c>
      <c r="BL288" s="4" t="s">
        <v>209</v>
      </c>
      <c r="BM288" s="172" t="s">
        <v>534</v>
      </c>
    </row>
    <row r="289" s="28" customFormat="true" ht="24.15" hidden="false" customHeight="true" outlineLevel="0" collapsed="false">
      <c r="A289" s="23"/>
      <c r="B289" s="160"/>
      <c r="C289" s="161" t="s">
        <v>535</v>
      </c>
      <c r="D289" s="161" t="s">
        <v>131</v>
      </c>
      <c r="E289" s="162" t="s">
        <v>536</v>
      </c>
      <c r="F289" s="163" t="s">
        <v>537</v>
      </c>
      <c r="G289" s="164" t="s">
        <v>345</v>
      </c>
      <c r="H289" s="202"/>
      <c r="I289" s="166"/>
      <c r="J289" s="167" t="n">
        <f aca="false">ROUND(I289*H289,2)</f>
        <v>0</v>
      </c>
      <c r="K289" s="163" t="s">
        <v>144</v>
      </c>
      <c r="L289" s="24"/>
      <c r="M289" s="168"/>
      <c r="N289" s="169" t="s">
        <v>40</v>
      </c>
      <c r="O289" s="61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72" t="s">
        <v>209</v>
      </c>
      <c r="AT289" s="172" t="s">
        <v>131</v>
      </c>
      <c r="AU289" s="172" t="s">
        <v>136</v>
      </c>
      <c r="AY289" s="4" t="s">
        <v>128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4" t="s">
        <v>136</v>
      </c>
      <c r="BK289" s="173" t="n">
        <f aca="false">ROUND(I289*H289,2)</f>
        <v>0</v>
      </c>
      <c r="BL289" s="4" t="s">
        <v>209</v>
      </c>
      <c r="BM289" s="172" t="s">
        <v>538</v>
      </c>
    </row>
    <row r="290" s="146" customFormat="true" ht="22.8" hidden="false" customHeight="true" outlineLevel="0" collapsed="false">
      <c r="B290" s="147"/>
      <c r="D290" s="148" t="s">
        <v>73</v>
      </c>
      <c r="E290" s="158" t="s">
        <v>539</v>
      </c>
      <c r="F290" s="158" t="s">
        <v>540</v>
      </c>
      <c r="I290" s="150"/>
      <c r="J290" s="159" t="n">
        <f aca="false">BK290</f>
        <v>0</v>
      </c>
      <c r="L290" s="147"/>
      <c r="M290" s="152"/>
      <c r="N290" s="153"/>
      <c r="O290" s="153"/>
      <c r="P290" s="154" t="n">
        <f aca="false">SUM(P291:P301)</f>
        <v>0</v>
      </c>
      <c r="Q290" s="153"/>
      <c r="R290" s="154" t="n">
        <f aca="false">SUM(R291:R301)</f>
        <v>8E-005</v>
      </c>
      <c r="S290" s="153"/>
      <c r="T290" s="155" t="n">
        <f aca="false">SUM(T291:T301)</f>
        <v>0.0135</v>
      </c>
      <c r="AR290" s="148" t="s">
        <v>136</v>
      </c>
      <c r="AT290" s="156" t="s">
        <v>73</v>
      </c>
      <c r="AU290" s="156" t="s">
        <v>79</v>
      </c>
      <c r="AY290" s="148" t="s">
        <v>128</v>
      </c>
      <c r="BK290" s="157" t="n">
        <f aca="false">SUM(BK291:BK301)</f>
        <v>0</v>
      </c>
    </row>
    <row r="291" s="28" customFormat="true" ht="24.15" hidden="false" customHeight="true" outlineLevel="0" collapsed="false">
      <c r="A291" s="23"/>
      <c r="B291" s="160"/>
      <c r="C291" s="161" t="s">
        <v>541</v>
      </c>
      <c r="D291" s="161" t="s">
        <v>131</v>
      </c>
      <c r="E291" s="162" t="s">
        <v>542</v>
      </c>
      <c r="F291" s="163" t="s">
        <v>543</v>
      </c>
      <c r="G291" s="164" t="s">
        <v>220</v>
      </c>
      <c r="H291" s="165" t="n">
        <v>1</v>
      </c>
      <c r="I291" s="166"/>
      <c r="J291" s="167" t="n">
        <f aca="false">ROUND(I291*H291,2)</f>
        <v>0</v>
      </c>
      <c r="K291" s="163" t="s">
        <v>144</v>
      </c>
      <c r="L291" s="24"/>
      <c r="M291" s="168"/>
      <c r="N291" s="169" t="s">
        <v>40</v>
      </c>
      <c r="O291" s="61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72" t="s">
        <v>209</v>
      </c>
      <c r="AT291" s="172" t="s">
        <v>131</v>
      </c>
      <c r="AU291" s="172" t="s">
        <v>136</v>
      </c>
      <c r="AY291" s="4" t="s">
        <v>128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4" t="s">
        <v>136</v>
      </c>
      <c r="BK291" s="173" t="n">
        <f aca="false">ROUND(I291*H291,2)</f>
        <v>0</v>
      </c>
      <c r="BL291" s="4" t="s">
        <v>209</v>
      </c>
      <c r="BM291" s="172" t="s">
        <v>544</v>
      </c>
    </row>
    <row r="292" s="28" customFormat="true" ht="21.75" hidden="false" customHeight="true" outlineLevel="0" collapsed="false">
      <c r="A292" s="23"/>
      <c r="B292" s="160"/>
      <c r="C292" s="161" t="s">
        <v>545</v>
      </c>
      <c r="D292" s="161" t="s">
        <v>131</v>
      </c>
      <c r="E292" s="162" t="s">
        <v>546</v>
      </c>
      <c r="F292" s="163" t="s">
        <v>547</v>
      </c>
      <c r="G292" s="164" t="s">
        <v>220</v>
      </c>
      <c r="H292" s="165" t="n">
        <v>1</v>
      </c>
      <c r="I292" s="166"/>
      <c r="J292" s="167" t="n">
        <f aca="false">ROUND(I292*H292,2)</f>
        <v>0</v>
      </c>
      <c r="K292" s="163" t="s">
        <v>144</v>
      </c>
      <c r="L292" s="24"/>
      <c r="M292" s="168"/>
      <c r="N292" s="169" t="s">
        <v>40</v>
      </c>
      <c r="O292" s="61"/>
      <c r="P292" s="170" t="n">
        <f aca="false">O292*H292</f>
        <v>0</v>
      </c>
      <c r="Q292" s="170" t="n">
        <v>8E-005</v>
      </c>
      <c r="R292" s="170" t="n">
        <f aca="false">Q292*H292</f>
        <v>8E-005</v>
      </c>
      <c r="S292" s="170" t="n">
        <v>0.0135</v>
      </c>
      <c r="T292" s="171" t="n">
        <f aca="false">S292*H292</f>
        <v>0.0135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72" t="s">
        <v>209</v>
      </c>
      <c r="AT292" s="172" t="s">
        <v>131</v>
      </c>
      <c r="AU292" s="172" t="s">
        <v>136</v>
      </c>
      <c r="AY292" s="4" t="s">
        <v>128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4" t="s">
        <v>136</v>
      </c>
      <c r="BK292" s="173" t="n">
        <f aca="false">ROUND(I292*H292,2)</f>
        <v>0</v>
      </c>
      <c r="BL292" s="4" t="s">
        <v>209</v>
      </c>
      <c r="BM292" s="172" t="s">
        <v>548</v>
      </c>
    </row>
    <row r="293" s="28" customFormat="true" ht="24.15" hidden="false" customHeight="true" outlineLevel="0" collapsed="false">
      <c r="A293" s="23"/>
      <c r="B293" s="160"/>
      <c r="C293" s="161" t="s">
        <v>549</v>
      </c>
      <c r="D293" s="161" t="s">
        <v>131</v>
      </c>
      <c r="E293" s="162" t="s">
        <v>550</v>
      </c>
      <c r="F293" s="163" t="s">
        <v>551</v>
      </c>
      <c r="G293" s="164" t="s">
        <v>220</v>
      </c>
      <c r="H293" s="165" t="n">
        <v>1</v>
      </c>
      <c r="I293" s="166"/>
      <c r="J293" s="167" t="n">
        <f aca="false">ROUND(I293*H293,2)</f>
        <v>0</v>
      </c>
      <c r="K293" s="163" t="s">
        <v>144</v>
      </c>
      <c r="L293" s="24"/>
      <c r="M293" s="168"/>
      <c r="N293" s="169" t="s">
        <v>40</v>
      </c>
      <c r="O293" s="61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72" t="s">
        <v>209</v>
      </c>
      <c r="AT293" s="172" t="s">
        <v>131</v>
      </c>
      <c r="AU293" s="172" t="s">
        <v>136</v>
      </c>
      <c r="AY293" s="4" t="s">
        <v>128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4" t="s">
        <v>136</v>
      </c>
      <c r="BK293" s="173" t="n">
        <f aca="false">ROUND(I293*H293,2)</f>
        <v>0</v>
      </c>
      <c r="BL293" s="4" t="s">
        <v>209</v>
      </c>
      <c r="BM293" s="172" t="s">
        <v>552</v>
      </c>
    </row>
    <row r="294" s="174" customFormat="true" ht="19.25" hidden="false" customHeight="false" outlineLevel="0" collapsed="false">
      <c r="B294" s="175"/>
      <c r="D294" s="176" t="s">
        <v>138</v>
      </c>
      <c r="E294" s="177"/>
      <c r="F294" s="178" t="s">
        <v>553</v>
      </c>
      <c r="H294" s="179" t="n">
        <v>1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138</v>
      </c>
      <c r="AU294" s="177" t="s">
        <v>136</v>
      </c>
      <c r="AV294" s="174" t="s">
        <v>136</v>
      </c>
      <c r="AW294" s="174" t="s">
        <v>31</v>
      </c>
      <c r="AX294" s="174" t="s">
        <v>74</v>
      </c>
      <c r="AY294" s="177" t="s">
        <v>128</v>
      </c>
    </row>
    <row r="295" s="184" customFormat="true" ht="12.8" hidden="false" customHeight="false" outlineLevel="0" collapsed="false">
      <c r="B295" s="185"/>
      <c r="D295" s="176" t="s">
        <v>138</v>
      </c>
      <c r="E295" s="186"/>
      <c r="F295" s="187" t="s">
        <v>148</v>
      </c>
      <c r="H295" s="188" t="n">
        <v>1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138</v>
      </c>
      <c r="AU295" s="186" t="s">
        <v>136</v>
      </c>
      <c r="AV295" s="184" t="s">
        <v>135</v>
      </c>
      <c r="AW295" s="184" t="s">
        <v>31</v>
      </c>
      <c r="AX295" s="184" t="s">
        <v>79</v>
      </c>
      <c r="AY295" s="186" t="s">
        <v>128</v>
      </c>
    </row>
    <row r="296" s="28" customFormat="true" ht="21.75" hidden="false" customHeight="true" outlineLevel="0" collapsed="false">
      <c r="A296" s="23"/>
      <c r="B296" s="160"/>
      <c r="C296" s="161" t="s">
        <v>554</v>
      </c>
      <c r="D296" s="161" t="s">
        <v>131</v>
      </c>
      <c r="E296" s="162" t="s">
        <v>555</v>
      </c>
      <c r="F296" s="163" t="s">
        <v>556</v>
      </c>
      <c r="G296" s="164" t="s">
        <v>134</v>
      </c>
      <c r="H296" s="165" t="n">
        <v>3</v>
      </c>
      <c r="I296" s="166"/>
      <c r="J296" s="167" t="n">
        <f aca="false">ROUND(I296*H296,2)</f>
        <v>0</v>
      </c>
      <c r="K296" s="163" t="s">
        <v>144</v>
      </c>
      <c r="L296" s="24"/>
      <c r="M296" s="168"/>
      <c r="N296" s="169" t="s">
        <v>40</v>
      </c>
      <c r="O296" s="61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72" t="s">
        <v>209</v>
      </c>
      <c r="AT296" s="172" t="s">
        <v>131</v>
      </c>
      <c r="AU296" s="172" t="s">
        <v>136</v>
      </c>
      <c r="AY296" s="4" t="s">
        <v>128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4" t="s">
        <v>136</v>
      </c>
      <c r="BK296" s="173" t="n">
        <f aca="false">ROUND(I296*H296,2)</f>
        <v>0</v>
      </c>
      <c r="BL296" s="4" t="s">
        <v>209</v>
      </c>
      <c r="BM296" s="172" t="s">
        <v>557</v>
      </c>
    </row>
    <row r="297" s="28" customFormat="true" ht="24.15" hidden="false" customHeight="true" outlineLevel="0" collapsed="false">
      <c r="A297" s="23"/>
      <c r="B297" s="160"/>
      <c r="C297" s="161" t="s">
        <v>558</v>
      </c>
      <c r="D297" s="161" t="s">
        <v>131</v>
      </c>
      <c r="E297" s="162" t="s">
        <v>559</v>
      </c>
      <c r="F297" s="163" t="s">
        <v>560</v>
      </c>
      <c r="G297" s="164" t="s">
        <v>134</v>
      </c>
      <c r="H297" s="165" t="n">
        <v>3</v>
      </c>
      <c r="I297" s="166"/>
      <c r="J297" s="167" t="n">
        <f aca="false">ROUND(I297*H297,2)</f>
        <v>0</v>
      </c>
      <c r="K297" s="163" t="s">
        <v>144</v>
      </c>
      <c r="L297" s="24"/>
      <c r="M297" s="168"/>
      <c r="N297" s="169" t="s">
        <v>40</v>
      </c>
      <c r="O297" s="61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R297" s="172" t="s">
        <v>209</v>
      </c>
      <c r="AT297" s="172" t="s">
        <v>131</v>
      </c>
      <c r="AU297" s="172" t="s">
        <v>136</v>
      </c>
      <c r="AY297" s="4" t="s">
        <v>128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4" t="s">
        <v>136</v>
      </c>
      <c r="BK297" s="173" t="n">
        <f aca="false">ROUND(I297*H297,2)</f>
        <v>0</v>
      </c>
      <c r="BL297" s="4" t="s">
        <v>209</v>
      </c>
      <c r="BM297" s="172" t="s">
        <v>561</v>
      </c>
    </row>
    <row r="298" s="28" customFormat="true" ht="16.5" hidden="false" customHeight="true" outlineLevel="0" collapsed="false">
      <c r="A298" s="23"/>
      <c r="B298" s="160"/>
      <c r="C298" s="161" t="s">
        <v>562</v>
      </c>
      <c r="D298" s="161" t="s">
        <v>131</v>
      </c>
      <c r="E298" s="162" t="s">
        <v>563</v>
      </c>
      <c r="F298" s="163" t="s">
        <v>564</v>
      </c>
      <c r="G298" s="164" t="s">
        <v>220</v>
      </c>
      <c r="H298" s="165" t="n">
        <v>4</v>
      </c>
      <c r="I298" s="166"/>
      <c r="J298" s="167" t="n">
        <f aca="false">ROUND(I298*H298,2)</f>
        <v>0</v>
      </c>
      <c r="K298" s="163" t="s">
        <v>144</v>
      </c>
      <c r="L298" s="24"/>
      <c r="M298" s="168"/>
      <c r="N298" s="169" t="s">
        <v>40</v>
      </c>
      <c r="O298" s="61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R298" s="172" t="s">
        <v>209</v>
      </c>
      <c r="AT298" s="172" t="s">
        <v>131</v>
      </c>
      <c r="AU298" s="172" t="s">
        <v>136</v>
      </c>
      <c r="AY298" s="4" t="s">
        <v>128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4" t="s">
        <v>136</v>
      </c>
      <c r="BK298" s="173" t="n">
        <f aca="false">ROUND(I298*H298,2)</f>
        <v>0</v>
      </c>
      <c r="BL298" s="4" t="s">
        <v>209</v>
      </c>
      <c r="BM298" s="172" t="s">
        <v>565</v>
      </c>
    </row>
    <row r="299" s="28" customFormat="true" ht="16.5" hidden="false" customHeight="true" outlineLevel="0" collapsed="false">
      <c r="A299" s="23"/>
      <c r="B299" s="160"/>
      <c r="C299" s="161" t="s">
        <v>566</v>
      </c>
      <c r="D299" s="161" t="s">
        <v>131</v>
      </c>
      <c r="E299" s="162" t="s">
        <v>567</v>
      </c>
      <c r="F299" s="163" t="s">
        <v>568</v>
      </c>
      <c r="G299" s="164" t="s">
        <v>134</v>
      </c>
      <c r="H299" s="165" t="n">
        <v>10</v>
      </c>
      <c r="I299" s="166"/>
      <c r="J299" s="167" t="n">
        <f aca="false">ROUND(I299*H299,2)</f>
        <v>0</v>
      </c>
      <c r="K299" s="163" t="s">
        <v>144</v>
      </c>
      <c r="L299" s="24"/>
      <c r="M299" s="168"/>
      <c r="N299" s="169" t="s">
        <v>40</v>
      </c>
      <c r="O299" s="61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R299" s="172" t="s">
        <v>209</v>
      </c>
      <c r="AT299" s="172" t="s">
        <v>131</v>
      </c>
      <c r="AU299" s="172" t="s">
        <v>136</v>
      </c>
      <c r="AY299" s="4" t="s">
        <v>128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4" t="s">
        <v>136</v>
      </c>
      <c r="BK299" s="173" t="n">
        <f aca="false">ROUND(I299*H299,2)</f>
        <v>0</v>
      </c>
      <c r="BL299" s="4" t="s">
        <v>209</v>
      </c>
      <c r="BM299" s="172" t="s">
        <v>569</v>
      </c>
    </row>
    <row r="300" s="28" customFormat="true" ht="16.5" hidden="false" customHeight="true" outlineLevel="0" collapsed="false">
      <c r="A300" s="23"/>
      <c r="B300" s="160"/>
      <c r="C300" s="161" t="s">
        <v>570</v>
      </c>
      <c r="D300" s="161" t="s">
        <v>131</v>
      </c>
      <c r="E300" s="162" t="s">
        <v>571</v>
      </c>
      <c r="F300" s="163" t="s">
        <v>572</v>
      </c>
      <c r="G300" s="164" t="s">
        <v>134</v>
      </c>
      <c r="H300" s="165" t="n">
        <v>10</v>
      </c>
      <c r="I300" s="166"/>
      <c r="J300" s="167" t="n">
        <f aca="false">ROUND(I300*H300,2)</f>
        <v>0</v>
      </c>
      <c r="K300" s="163" t="s">
        <v>144</v>
      </c>
      <c r="L300" s="24"/>
      <c r="M300" s="168"/>
      <c r="N300" s="169" t="s">
        <v>40</v>
      </c>
      <c r="O300" s="61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72" t="s">
        <v>209</v>
      </c>
      <c r="AT300" s="172" t="s">
        <v>131</v>
      </c>
      <c r="AU300" s="172" t="s">
        <v>136</v>
      </c>
      <c r="AY300" s="4" t="s">
        <v>128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4" t="s">
        <v>136</v>
      </c>
      <c r="BK300" s="173" t="n">
        <f aca="false">ROUND(I300*H300,2)</f>
        <v>0</v>
      </c>
      <c r="BL300" s="4" t="s">
        <v>209</v>
      </c>
      <c r="BM300" s="172" t="s">
        <v>573</v>
      </c>
    </row>
    <row r="301" s="28" customFormat="true" ht="24.15" hidden="false" customHeight="true" outlineLevel="0" collapsed="false">
      <c r="A301" s="23"/>
      <c r="B301" s="160"/>
      <c r="C301" s="161" t="s">
        <v>574</v>
      </c>
      <c r="D301" s="161" t="s">
        <v>131</v>
      </c>
      <c r="E301" s="162" t="s">
        <v>575</v>
      </c>
      <c r="F301" s="163" t="s">
        <v>576</v>
      </c>
      <c r="G301" s="164" t="s">
        <v>345</v>
      </c>
      <c r="H301" s="202"/>
      <c r="I301" s="166"/>
      <c r="J301" s="167" t="n">
        <f aca="false">ROUND(I301*H301,2)</f>
        <v>0</v>
      </c>
      <c r="K301" s="163" t="s">
        <v>144</v>
      </c>
      <c r="L301" s="24"/>
      <c r="M301" s="168"/>
      <c r="N301" s="169" t="s">
        <v>40</v>
      </c>
      <c r="O301" s="61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72" t="s">
        <v>209</v>
      </c>
      <c r="AT301" s="172" t="s">
        <v>131</v>
      </c>
      <c r="AU301" s="172" t="s">
        <v>136</v>
      </c>
      <c r="AY301" s="4" t="s">
        <v>128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4" t="s">
        <v>136</v>
      </c>
      <c r="BK301" s="173" t="n">
        <f aca="false">ROUND(I301*H301,2)</f>
        <v>0</v>
      </c>
      <c r="BL301" s="4" t="s">
        <v>209</v>
      </c>
      <c r="BM301" s="172" t="s">
        <v>577</v>
      </c>
    </row>
    <row r="302" s="146" customFormat="true" ht="22.8" hidden="false" customHeight="true" outlineLevel="0" collapsed="false">
      <c r="B302" s="147"/>
      <c r="D302" s="148" t="s">
        <v>73</v>
      </c>
      <c r="E302" s="158" t="s">
        <v>578</v>
      </c>
      <c r="F302" s="158" t="s">
        <v>579</v>
      </c>
      <c r="I302" s="150"/>
      <c r="J302" s="159" t="n">
        <f aca="false">BK302</f>
        <v>0</v>
      </c>
      <c r="L302" s="147"/>
      <c r="M302" s="152"/>
      <c r="N302" s="153"/>
      <c r="O302" s="153"/>
      <c r="P302" s="154" t="n">
        <f aca="false">SUM(P303:P339)</f>
        <v>0</v>
      </c>
      <c r="Q302" s="153"/>
      <c r="R302" s="154" t="n">
        <f aca="false">SUM(R303:R339)</f>
        <v>0.046689</v>
      </c>
      <c r="S302" s="153"/>
      <c r="T302" s="155" t="n">
        <f aca="false">SUM(T303:T339)</f>
        <v>0.095168</v>
      </c>
      <c r="AR302" s="148" t="s">
        <v>136</v>
      </c>
      <c r="AT302" s="156" t="s">
        <v>73</v>
      </c>
      <c r="AU302" s="156" t="s">
        <v>79</v>
      </c>
      <c r="AY302" s="148" t="s">
        <v>128</v>
      </c>
      <c r="BK302" s="157" t="n">
        <f aca="false">SUM(BK303:BK339)</f>
        <v>0</v>
      </c>
    </row>
    <row r="303" s="28" customFormat="true" ht="24.15" hidden="false" customHeight="true" outlineLevel="0" collapsed="false">
      <c r="A303" s="23"/>
      <c r="B303" s="160"/>
      <c r="C303" s="161" t="s">
        <v>580</v>
      </c>
      <c r="D303" s="161" t="s">
        <v>131</v>
      </c>
      <c r="E303" s="162" t="s">
        <v>581</v>
      </c>
      <c r="F303" s="163" t="s">
        <v>582</v>
      </c>
      <c r="G303" s="164" t="s">
        <v>225</v>
      </c>
      <c r="H303" s="165" t="n">
        <v>5</v>
      </c>
      <c r="I303" s="166"/>
      <c r="J303" s="167" t="n">
        <f aca="false">ROUND(I303*H303,2)</f>
        <v>0</v>
      </c>
      <c r="K303" s="163" t="s">
        <v>144</v>
      </c>
      <c r="L303" s="24"/>
      <c r="M303" s="168"/>
      <c r="N303" s="169" t="s">
        <v>40</v>
      </c>
      <c r="O303" s="61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72" t="s">
        <v>209</v>
      </c>
      <c r="AT303" s="172" t="s">
        <v>131</v>
      </c>
      <c r="AU303" s="172" t="s">
        <v>136</v>
      </c>
      <c r="AY303" s="4" t="s">
        <v>128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4" t="s">
        <v>136</v>
      </c>
      <c r="BK303" s="173" t="n">
        <f aca="false">ROUND(I303*H303,2)</f>
        <v>0</v>
      </c>
      <c r="BL303" s="4" t="s">
        <v>209</v>
      </c>
      <c r="BM303" s="172" t="s">
        <v>583</v>
      </c>
    </row>
    <row r="304" s="28" customFormat="true" ht="21.75" hidden="false" customHeight="true" outlineLevel="0" collapsed="false">
      <c r="A304" s="23"/>
      <c r="B304" s="160"/>
      <c r="C304" s="203" t="s">
        <v>584</v>
      </c>
      <c r="D304" s="203" t="s">
        <v>443</v>
      </c>
      <c r="E304" s="204" t="s">
        <v>585</v>
      </c>
      <c r="F304" s="205" t="s">
        <v>586</v>
      </c>
      <c r="G304" s="206" t="s">
        <v>225</v>
      </c>
      <c r="H304" s="207" t="n">
        <v>5</v>
      </c>
      <c r="I304" s="208"/>
      <c r="J304" s="209" t="n">
        <f aca="false">ROUND(I304*H304,2)</f>
        <v>0</v>
      </c>
      <c r="K304" s="205" t="s">
        <v>144</v>
      </c>
      <c r="L304" s="210"/>
      <c r="M304" s="211"/>
      <c r="N304" s="212" t="s">
        <v>40</v>
      </c>
      <c r="O304" s="61"/>
      <c r="P304" s="170" t="n">
        <f aca="false">O304*H304</f>
        <v>0</v>
      </c>
      <c r="Q304" s="170" t="n">
        <v>7E-005</v>
      </c>
      <c r="R304" s="170" t="n">
        <f aca="false">Q304*H304</f>
        <v>0.00035</v>
      </c>
      <c r="S304" s="170" t="n">
        <v>0</v>
      </c>
      <c r="T304" s="171" t="n">
        <f aca="false">S304*H304</f>
        <v>0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R304" s="172" t="s">
        <v>282</v>
      </c>
      <c r="AT304" s="172" t="s">
        <v>443</v>
      </c>
      <c r="AU304" s="172" t="s">
        <v>136</v>
      </c>
      <c r="AY304" s="4" t="s">
        <v>128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4" t="s">
        <v>136</v>
      </c>
      <c r="BK304" s="173" t="n">
        <f aca="false">ROUND(I304*H304,2)</f>
        <v>0</v>
      </c>
      <c r="BL304" s="4" t="s">
        <v>209</v>
      </c>
      <c r="BM304" s="172" t="s">
        <v>587</v>
      </c>
    </row>
    <row r="305" s="174" customFormat="true" ht="12.8" hidden="false" customHeight="false" outlineLevel="0" collapsed="false">
      <c r="B305" s="175"/>
      <c r="D305" s="176" t="s">
        <v>138</v>
      </c>
      <c r="F305" s="178" t="s">
        <v>588</v>
      </c>
      <c r="H305" s="179" t="n">
        <v>5</v>
      </c>
      <c r="I305" s="180"/>
      <c r="L305" s="175"/>
      <c r="M305" s="181"/>
      <c r="N305" s="182"/>
      <c r="O305" s="182"/>
      <c r="P305" s="182"/>
      <c r="Q305" s="182"/>
      <c r="R305" s="182"/>
      <c r="S305" s="182"/>
      <c r="T305" s="183"/>
      <c r="AT305" s="177" t="s">
        <v>138</v>
      </c>
      <c r="AU305" s="177" t="s">
        <v>136</v>
      </c>
      <c r="AV305" s="174" t="s">
        <v>136</v>
      </c>
      <c r="AW305" s="174" t="s">
        <v>2</v>
      </c>
      <c r="AX305" s="174" t="s">
        <v>79</v>
      </c>
      <c r="AY305" s="177" t="s">
        <v>128</v>
      </c>
    </row>
    <row r="306" s="28" customFormat="true" ht="16.5" hidden="false" customHeight="true" outlineLevel="0" collapsed="false">
      <c r="A306" s="23"/>
      <c r="B306" s="160"/>
      <c r="C306" s="161" t="s">
        <v>589</v>
      </c>
      <c r="D306" s="161" t="s">
        <v>131</v>
      </c>
      <c r="E306" s="162" t="s">
        <v>590</v>
      </c>
      <c r="F306" s="163" t="s">
        <v>591</v>
      </c>
      <c r="G306" s="164" t="s">
        <v>220</v>
      </c>
      <c r="H306" s="165" t="n">
        <v>12</v>
      </c>
      <c r="I306" s="166"/>
      <c r="J306" s="167" t="n">
        <f aca="false">ROUND(I306*H306,2)</f>
        <v>0</v>
      </c>
      <c r="K306" s="163" t="s">
        <v>144</v>
      </c>
      <c r="L306" s="24"/>
      <c r="M306" s="168"/>
      <c r="N306" s="169" t="s">
        <v>40</v>
      </c>
      <c r="O306" s="61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R306" s="172" t="s">
        <v>209</v>
      </c>
      <c r="AT306" s="172" t="s">
        <v>131</v>
      </c>
      <c r="AU306" s="172" t="s">
        <v>136</v>
      </c>
      <c r="AY306" s="4" t="s">
        <v>128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4" t="s">
        <v>136</v>
      </c>
      <c r="BK306" s="173" t="n">
        <f aca="false">ROUND(I306*H306,2)</f>
        <v>0</v>
      </c>
      <c r="BL306" s="4" t="s">
        <v>209</v>
      </c>
      <c r="BM306" s="172" t="s">
        <v>592</v>
      </c>
    </row>
    <row r="307" s="28" customFormat="true" ht="16.5" hidden="false" customHeight="true" outlineLevel="0" collapsed="false">
      <c r="A307" s="23"/>
      <c r="B307" s="160"/>
      <c r="C307" s="203" t="s">
        <v>593</v>
      </c>
      <c r="D307" s="203" t="s">
        <v>443</v>
      </c>
      <c r="E307" s="204" t="s">
        <v>594</v>
      </c>
      <c r="F307" s="205" t="s">
        <v>595</v>
      </c>
      <c r="G307" s="206" t="s">
        <v>220</v>
      </c>
      <c r="H307" s="207" t="n">
        <v>12</v>
      </c>
      <c r="I307" s="208"/>
      <c r="J307" s="209" t="n">
        <f aca="false">ROUND(I307*H307,2)</f>
        <v>0</v>
      </c>
      <c r="K307" s="163" t="s">
        <v>144</v>
      </c>
      <c r="L307" s="210"/>
      <c r="M307" s="211"/>
      <c r="N307" s="212" t="s">
        <v>40</v>
      </c>
      <c r="O307" s="61"/>
      <c r="P307" s="170" t="n">
        <f aca="false">O307*H307</f>
        <v>0</v>
      </c>
      <c r="Q307" s="170" t="n">
        <v>4E-005</v>
      </c>
      <c r="R307" s="170" t="n">
        <f aca="false">Q307*H307</f>
        <v>0.00048</v>
      </c>
      <c r="S307" s="170" t="n">
        <v>0</v>
      </c>
      <c r="T307" s="171" t="n">
        <f aca="false">S307*H307</f>
        <v>0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72" t="s">
        <v>282</v>
      </c>
      <c r="AT307" s="172" t="s">
        <v>443</v>
      </c>
      <c r="AU307" s="172" t="s">
        <v>136</v>
      </c>
      <c r="AY307" s="4" t="s">
        <v>128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4" t="s">
        <v>136</v>
      </c>
      <c r="BK307" s="173" t="n">
        <f aca="false">ROUND(I307*H307,2)</f>
        <v>0</v>
      </c>
      <c r="BL307" s="4" t="s">
        <v>209</v>
      </c>
      <c r="BM307" s="172" t="s">
        <v>596</v>
      </c>
    </row>
    <row r="308" s="28" customFormat="true" ht="24.15" hidden="false" customHeight="true" outlineLevel="0" collapsed="false">
      <c r="A308" s="23"/>
      <c r="B308" s="160"/>
      <c r="C308" s="161" t="s">
        <v>597</v>
      </c>
      <c r="D308" s="161" t="s">
        <v>131</v>
      </c>
      <c r="E308" s="162" t="s">
        <v>598</v>
      </c>
      <c r="F308" s="163" t="s">
        <v>599</v>
      </c>
      <c r="G308" s="164" t="s">
        <v>225</v>
      </c>
      <c r="H308" s="165" t="n">
        <v>190</v>
      </c>
      <c r="I308" s="166"/>
      <c r="J308" s="167" t="n">
        <f aca="false">ROUND(I308*H308,2)</f>
        <v>0</v>
      </c>
      <c r="K308" s="163" t="s">
        <v>144</v>
      </c>
      <c r="L308" s="24"/>
      <c r="M308" s="168"/>
      <c r="N308" s="169" t="s">
        <v>40</v>
      </c>
      <c r="O308" s="61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R308" s="172" t="s">
        <v>209</v>
      </c>
      <c r="AT308" s="172" t="s">
        <v>131</v>
      </c>
      <c r="AU308" s="172" t="s">
        <v>136</v>
      </c>
      <c r="AY308" s="4" t="s">
        <v>128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4" t="s">
        <v>136</v>
      </c>
      <c r="BK308" s="173" t="n">
        <f aca="false">ROUND(I308*H308,2)</f>
        <v>0</v>
      </c>
      <c r="BL308" s="4" t="s">
        <v>209</v>
      </c>
      <c r="BM308" s="172" t="s">
        <v>600</v>
      </c>
    </row>
    <row r="309" s="28" customFormat="true" ht="24.15" hidden="false" customHeight="true" outlineLevel="0" collapsed="false">
      <c r="A309" s="23"/>
      <c r="B309" s="160"/>
      <c r="C309" s="203" t="s">
        <v>601</v>
      </c>
      <c r="D309" s="203" t="s">
        <v>443</v>
      </c>
      <c r="E309" s="204" t="s">
        <v>602</v>
      </c>
      <c r="F309" s="205" t="s">
        <v>603</v>
      </c>
      <c r="G309" s="206" t="s">
        <v>225</v>
      </c>
      <c r="H309" s="207" t="n">
        <v>46</v>
      </c>
      <c r="I309" s="208"/>
      <c r="J309" s="209" t="n">
        <f aca="false">ROUND(I309*H309,2)</f>
        <v>0</v>
      </c>
      <c r="K309" s="163" t="s">
        <v>144</v>
      </c>
      <c r="L309" s="210"/>
      <c r="M309" s="211"/>
      <c r="N309" s="212" t="s">
        <v>40</v>
      </c>
      <c r="O309" s="61"/>
      <c r="P309" s="170" t="n">
        <f aca="false">O309*H309</f>
        <v>0</v>
      </c>
      <c r="Q309" s="170" t="n">
        <v>0.00012</v>
      </c>
      <c r="R309" s="170" t="n">
        <f aca="false">Q309*H309</f>
        <v>0.00552</v>
      </c>
      <c r="S309" s="170" t="n">
        <v>0</v>
      </c>
      <c r="T309" s="171" t="n">
        <f aca="false">S309*H309</f>
        <v>0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72" t="s">
        <v>282</v>
      </c>
      <c r="AT309" s="172" t="s">
        <v>443</v>
      </c>
      <c r="AU309" s="172" t="s">
        <v>136</v>
      </c>
      <c r="AY309" s="4" t="s">
        <v>128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4" t="s">
        <v>136</v>
      </c>
      <c r="BK309" s="173" t="n">
        <f aca="false">ROUND(I309*H309,2)</f>
        <v>0</v>
      </c>
      <c r="BL309" s="4" t="s">
        <v>209</v>
      </c>
      <c r="BM309" s="172" t="s">
        <v>604</v>
      </c>
    </row>
    <row r="310" s="174" customFormat="true" ht="12.8" hidden="false" customHeight="false" outlineLevel="0" collapsed="false">
      <c r="B310" s="175"/>
      <c r="D310" s="176" t="s">
        <v>138</v>
      </c>
      <c r="E310" s="177"/>
      <c r="F310" s="178" t="s">
        <v>318</v>
      </c>
      <c r="H310" s="179" t="n">
        <v>40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138</v>
      </c>
      <c r="AU310" s="177" t="s">
        <v>136</v>
      </c>
      <c r="AV310" s="174" t="s">
        <v>136</v>
      </c>
      <c r="AW310" s="174" t="s">
        <v>31</v>
      </c>
      <c r="AX310" s="174" t="s">
        <v>79</v>
      </c>
      <c r="AY310" s="177" t="s">
        <v>128</v>
      </c>
    </row>
    <row r="311" s="174" customFormat="true" ht="12.8" hidden="false" customHeight="false" outlineLevel="0" collapsed="false">
      <c r="B311" s="175"/>
      <c r="D311" s="176" t="s">
        <v>138</v>
      </c>
      <c r="F311" s="178" t="s">
        <v>605</v>
      </c>
      <c r="H311" s="179" t="n">
        <v>46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138</v>
      </c>
      <c r="AU311" s="177" t="s">
        <v>136</v>
      </c>
      <c r="AV311" s="174" t="s">
        <v>136</v>
      </c>
      <c r="AW311" s="174" t="s">
        <v>2</v>
      </c>
      <c r="AX311" s="174" t="s">
        <v>79</v>
      </c>
      <c r="AY311" s="177" t="s">
        <v>128</v>
      </c>
    </row>
    <row r="312" s="28" customFormat="true" ht="24.15" hidden="false" customHeight="true" outlineLevel="0" collapsed="false">
      <c r="A312" s="23"/>
      <c r="B312" s="160"/>
      <c r="C312" s="203" t="s">
        <v>606</v>
      </c>
      <c r="D312" s="203" t="s">
        <v>443</v>
      </c>
      <c r="E312" s="204" t="s">
        <v>607</v>
      </c>
      <c r="F312" s="205" t="s">
        <v>608</v>
      </c>
      <c r="G312" s="206" t="s">
        <v>225</v>
      </c>
      <c r="H312" s="207" t="n">
        <v>172.5</v>
      </c>
      <c r="I312" s="208"/>
      <c r="J312" s="209" t="n">
        <f aca="false">ROUND(I312*H312,2)</f>
        <v>0</v>
      </c>
      <c r="K312" s="163" t="s">
        <v>144</v>
      </c>
      <c r="L312" s="210"/>
      <c r="M312" s="211"/>
      <c r="N312" s="212" t="s">
        <v>40</v>
      </c>
      <c r="O312" s="61"/>
      <c r="P312" s="170" t="n">
        <f aca="false">O312*H312</f>
        <v>0</v>
      </c>
      <c r="Q312" s="170" t="n">
        <v>0.00017</v>
      </c>
      <c r="R312" s="170" t="n">
        <f aca="false">Q312*H312</f>
        <v>0.029325</v>
      </c>
      <c r="S312" s="170" t="n">
        <v>0</v>
      </c>
      <c r="T312" s="171" t="n">
        <f aca="false">S312*H312</f>
        <v>0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72" t="s">
        <v>282</v>
      </c>
      <c r="AT312" s="172" t="s">
        <v>443</v>
      </c>
      <c r="AU312" s="172" t="s">
        <v>136</v>
      </c>
      <c r="AY312" s="4" t="s">
        <v>128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4" t="s">
        <v>136</v>
      </c>
      <c r="BK312" s="173" t="n">
        <f aca="false">ROUND(I312*H312,2)</f>
        <v>0</v>
      </c>
      <c r="BL312" s="4" t="s">
        <v>209</v>
      </c>
      <c r="BM312" s="172" t="s">
        <v>609</v>
      </c>
    </row>
    <row r="313" s="174" customFormat="true" ht="12.8" hidden="false" customHeight="false" outlineLevel="0" collapsed="false">
      <c r="B313" s="175"/>
      <c r="D313" s="176" t="s">
        <v>138</v>
      </c>
      <c r="E313" s="177"/>
      <c r="F313" s="178" t="s">
        <v>610</v>
      </c>
      <c r="H313" s="179" t="n">
        <v>150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138</v>
      </c>
      <c r="AU313" s="177" t="s">
        <v>136</v>
      </c>
      <c r="AV313" s="174" t="s">
        <v>136</v>
      </c>
      <c r="AW313" s="174" t="s">
        <v>31</v>
      </c>
      <c r="AX313" s="174" t="s">
        <v>79</v>
      </c>
      <c r="AY313" s="177" t="s">
        <v>128</v>
      </c>
    </row>
    <row r="314" s="174" customFormat="true" ht="12.8" hidden="false" customHeight="false" outlineLevel="0" collapsed="false">
      <c r="B314" s="175"/>
      <c r="D314" s="176" t="s">
        <v>138</v>
      </c>
      <c r="F314" s="178" t="s">
        <v>611</v>
      </c>
      <c r="H314" s="179" t="n">
        <v>172.5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138</v>
      </c>
      <c r="AU314" s="177" t="s">
        <v>136</v>
      </c>
      <c r="AV314" s="174" t="s">
        <v>136</v>
      </c>
      <c r="AW314" s="174" t="s">
        <v>2</v>
      </c>
      <c r="AX314" s="174" t="s">
        <v>79</v>
      </c>
      <c r="AY314" s="177" t="s">
        <v>128</v>
      </c>
    </row>
    <row r="315" s="28" customFormat="true" ht="24.15" hidden="false" customHeight="true" outlineLevel="0" collapsed="false">
      <c r="A315" s="23"/>
      <c r="B315" s="160"/>
      <c r="C315" s="161" t="s">
        <v>612</v>
      </c>
      <c r="D315" s="161" t="s">
        <v>131</v>
      </c>
      <c r="E315" s="162" t="s">
        <v>613</v>
      </c>
      <c r="F315" s="163" t="s">
        <v>614</v>
      </c>
      <c r="G315" s="164" t="s">
        <v>225</v>
      </c>
      <c r="H315" s="165" t="n">
        <v>22</v>
      </c>
      <c r="I315" s="166"/>
      <c r="J315" s="167" t="n">
        <f aca="false">ROUND(I315*H315,2)</f>
        <v>0</v>
      </c>
      <c r="K315" s="163" t="s">
        <v>144</v>
      </c>
      <c r="L315" s="24"/>
      <c r="M315" s="168"/>
      <c r="N315" s="169" t="s">
        <v>40</v>
      </c>
      <c r="O315" s="61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R315" s="172" t="s">
        <v>209</v>
      </c>
      <c r="AT315" s="172" t="s">
        <v>131</v>
      </c>
      <c r="AU315" s="172" t="s">
        <v>136</v>
      </c>
      <c r="AY315" s="4" t="s">
        <v>128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4" t="s">
        <v>136</v>
      </c>
      <c r="BK315" s="173" t="n">
        <f aca="false">ROUND(I315*H315,2)</f>
        <v>0</v>
      </c>
      <c r="BL315" s="4" t="s">
        <v>209</v>
      </c>
      <c r="BM315" s="172" t="s">
        <v>615</v>
      </c>
    </row>
    <row r="316" s="28" customFormat="true" ht="24.15" hidden="false" customHeight="true" outlineLevel="0" collapsed="false">
      <c r="A316" s="23"/>
      <c r="B316" s="160"/>
      <c r="C316" s="203" t="s">
        <v>616</v>
      </c>
      <c r="D316" s="203" t="s">
        <v>443</v>
      </c>
      <c r="E316" s="204" t="s">
        <v>617</v>
      </c>
      <c r="F316" s="205" t="s">
        <v>618</v>
      </c>
      <c r="G316" s="206" t="s">
        <v>225</v>
      </c>
      <c r="H316" s="207" t="n">
        <v>27.6</v>
      </c>
      <c r="I316" s="208"/>
      <c r="J316" s="209" t="n">
        <f aca="false">ROUND(I316*H316,2)</f>
        <v>0</v>
      </c>
      <c r="K316" s="163" t="s">
        <v>144</v>
      </c>
      <c r="L316" s="210"/>
      <c r="M316" s="211"/>
      <c r="N316" s="212" t="s">
        <v>40</v>
      </c>
      <c r="O316" s="61"/>
      <c r="P316" s="170" t="n">
        <f aca="false">O316*H316</f>
        <v>0</v>
      </c>
      <c r="Q316" s="170" t="n">
        <v>0.00034</v>
      </c>
      <c r="R316" s="170" t="n">
        <f aca="false">Q316*H316</f>
        <v>0.009384</v>
      </c>
      <c r="S316" s="170" t="n">
        <v>0</v>
      </c>
      <c r="T316" s="171" t="n">
        <f aca="false">S316*H316</f>
        <v>0</v>
      </c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R316" s="172" t="s">
        <v>282</v>
      </c>
      <c r="AT316" s="172" t="s">
        <v>443</v>
      </c>
      <c r="AU316" s="172" t="s">
        <v>136</v>
      </c>
      <c r="AY316" s="4" t="s">
        <v>128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4" t="s">
        <v>136</v>
      </c>
      <c r="BK316" s="173" t="n">
        <f aca="false">ROUND(I316*H316,2)</f>
        <v>0</v>
      </c>
      <c r="BL316" s="4" t="s">
        <v>209</v>
      </c>
      <c r="BM316" s="172" t="s">
        <v>619</v>
      </c>
    </row>
    <row r="317" s="174" customFormat="true" ht="12.8" hidden="false" customHeight="false" outlineLevel="0" collapsed="false">
      <c r="B317" s="175"/>
      <c r="D317" s="176" t="s">
        <v>138</v>
      </c>
      <c r="E317" s="177"/>
      <c r="F317" s="178" t="s">
        <v>242</v>
      </c>
      <c r="H317" s="179" t="n">
        <v>24</v>
      </c>
      <c r="I317" s="180"/>
      <c r="L317" s="175"/>
      <c r="M317" s="181"/>
      <c r="N317" s="182"/>
      <c r="O317" s="182"/>
      <c r="P317" s="182"/>
      <c r="Q317" s="182"/>
      <c r="R317" s="182"/>
      <c r="S317" s="182"/>
      <c r="T317" s="183"/>
      <c r="AT317" s="177" t="s">
        <v>138</v>
      </c>
      <c r="AU317" s="177" t="s">
        <v>136</v>
      </c>
      <c r="AV317" s="174" t="s">
        <v>136</v>
      </c>
      <c r="AW317" s="174" t="s">
        <v>31</v>
      </c>
      <c r="AX317" s="174" t="s">
        <v>79</v>
      </c>
      <c r="AY317" s="177" t="s">
        <v>128</v>
      </c>
    </row>
    <row r="318" s="174" customFormat="true" ht="12.8" hidden="false" customHeight="false" outlineLevel="0" collapsed="false">
      <c r="B318" s="175"/>
      <c r="D318" s="176" t="s">
        <v>138</v>
      </c>
      <c r="F318" s="178" t="s">
        <v>620</v>
      </c>
      <c r="H318" s="179" t="n">
        <v>27.6</v>
      </c>
      <c r="I318" s="180"/>
      <c r="L318" s="175"/>
      <c r="M318" s="181"/>
      <c r="N318" s="182"/>
      <c r="O318" s="182"/>
      <c r="P318" s="182"/>
      <c r="Q318" s="182"/>
      <c r="R318" s="182"/>
      <c r="S318" s="182"/>
      <c r="T318" s="183"/>
      <c r="AT318" s="177" t="s">
        <v>138</v>
      </c>
      <c r="AU318" s="177" t="s">
        <v>136</v>
      </c>
      <c r="AV318" s="174" t="s">
        <v>136</v>
      </c>
      <c r="AW318" s="174" t="s">
        <v>2</v>
      </c>
      <c r="AX318" s="174" t="s">
        <v>79</v>
      </c>
      <c r="AY318" s="177" t="s">
        <v>128</v>
      </c>
    </row>
    <row r="319" s="28" customFormat="true" ht="44.25" hidden="false" customHeight="true" outlineLevel="0" collapsed="false">
      <c r="A319" s="23"/>
      <c r="B319" s="160"/>
      <c r="C319" s="161" t="s">
        <v>621</v>
      </c>
      <c r="D319" s="161" t="s">
        <v>131</v>
      </c>
      <c r="E319" s="162" t="s">
        <v>622</v>
      </c>
      <c r="F319" s="163" t="s">
        <v>623</v>
      </c>
      <c r="G319" s="164" t="s">
        <v>225</v>
      </c>
      <c r="H319" s="165" t="n">
        <v>190</v>
      </c>
      <c r="I319" s="166"/>
      <c r="J319" s="167" t="n">
        <f aca="false">ROUND(I319*H319,2)</f>
        <v>0</v>
      </c>
      <c r="K319" s="163" t="s">
        <v>144</v>
      </c>
      <c r="L319" s="24"/>
      <c r="M319" s="168"/>
      <c r="N319" s="169" t="s">
        <v>40</v>
      </c>
      <c r="O319" s="61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0.00048</v>
      </c>
      <c r="T319" s="171" t="n">
        <f aca="false">S319*H319</f>
        <v>0.0912</v>
      </c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R319" s="172" t="s">
        <v>209</v>
      </c>
      <c r="AT319" s="172" t="s">
        <v>131</v>
      </c>
      <c r="AU319" s="172" t="s">
        <v>136</v>
      </c>
      <c r="AY319" s="4" t="s">
        <v>128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4" t="s">
        <v>136</v>
      </c>
      <c r="BK319" s="173" t="n">
        <f aca="false">ROUND(I319*H319,2)</f>
        <v>0</v>
      </c>
      <c r="BL319" s="4" t="s">
        <v>209</v>
      </c>
      <c r="BM319" s="172" t="s">
        <v>624</v>
      </c>
    </row>
    <row r="320" s="28" customFormat="true" ht="24.15" hidden="false" customHeight="true" outlineLevel="0" collapsed="false">
      <c r="A320" s="23"/>
      <c r="B320" s="160"/>
      <c r="C320" s="161" t="s">
        <v>625</v>
      </c>
      <c r="D320" s="161" t="s">
        <v>131</v>
      </c>
      <c r="E320" s="162" t="s">
        <v>626</v>
      </c>
      <c r="F320" s="163" t="s">
        <v>627</v>
      </c>
      <c r="G320" s="164" t="s">
        <v>220</v>
      </c>
      <c r="H320" s="165" t="n">
        <v>90</v>
      </c>
      <c r="I320" s="166"/>
      <c r="J320" s="167" t="n">
        <f aca="false">ROUND(I320*H320,2)</f>
        <v>0</v>
      </c>
      <c r="K320" s="163" t="s">
        <v>144</v>
      </c>
      <c r="L320" s="24"/>
      <c r="M320" s="168"/>
      <c r="N320" s="169" t="s">
        <v>40</v>
      </c>
      <c r="O320" s="61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R320" s="172" t="s">
        <v>209</v>
      </c>
      <c r="AT320" s="172" t="s">
        <v>131</v>
      </c>
      <c r="AU320" s="172" t="s">
        <v>136</v>
      </c>
      <c r="AY320" s="4" t="s">
        <v>128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4" t="s">
        <v>136</v>
      </c>
      <c r="BK320" s="173" t="n">
        <f aca="false">ROUND(I320*H320,2)</f>
        <v>0</v>
      </c>
      <c r="BL320" s="4" t="s">
        <v>209</v>
      </c>
      <c r="BM320" s="172" t="s">
        <v>628</v>
      </c>
    </row>
    <row r="321" s="28" customFormat="true" ht="24.15" hidden="false" customHeight="true" outlineLevel="0" collapsed="false">
      <c r="A321" s="23"/>
      <c r="B321" s="160"/>
      <c r="C321" s="161" t="s">
        <v>629</v>
      </c>
      <c r="D321" s="161" t="s">
        <v>131</v>
      </c>
      <c r="E321" s="162" t="s">
        <v>630</v>
      </c>
      <c r="F321" s="163" t="s">
        <v>631</v>
      </c>
      <c r="G321" s="164" t="s">
        <v>220</v>
      </c>
      <c r="H321" s="165" t="n">
        <v>16</v>
      </c>
      <c r="I321" s="166"/>
      <c r="J321" s="167" t="n">
        <f aca="false">ROUND(I321*H321,2)</f>
        <v>0</v>
      </c>
      <c r="K321" s="163" t="s">
        <v>144</v>
      </c>
      <c r="L321" s="24"/>
      <c r="M321" s="168"/>
      <c r="N321" s="169" t="s">
        <v>40</v>
      </c>
      <c r="O321" s="61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R321" s="172" t="s">
        <v>209</v>
      </c>
      <c r="AT321" s="172" t="s">
        <v>131</v>
      </c>
      <c r="AU321" s="172" t="s">
        <v>136</v>
      </c>
      <c r="AY321" s="4" t="s">
        <v>128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4" t="s">
        <v>136</v>
      </c>
      <c r="BK321" s="173" t="n">
        <f aca="false">ROUND(I321*H321,2)</f>
        <v>0</v>
      </c>
      <c r="BL321" s="4" t="s">
        <v>209</v>
      </c>
      <c r="BM321" s="172" t="s">
        <v>632</v>
      </c>
    </row>
    <row r="322" s="28" customFormat="true" ht="49.05" hidden="false" customHeight="true" outlineLevel="0" collapsed="false">
      <c r="A322" s="23"/>
      <c r="B322" s="160"/>
      <c r="C322" s="161" t="s">
        <v>633</v>
      </c>
      <c r="D322" s="161" t="s">
        <v>131</v>
      </c>
      <c r="E322" s="162" t="s">
        <v>634</v>
      </c>
      <c r="F322" s="163" t="s">
        <v>635</v>
      </c>
      <c r="G322" s="164" t="s">
        <v>198</v>
      </c>
      <c r="H322" s="165" t="n">
        <v>1</v>
      </c>
      <c r="I322" s="166"/>
      <c r="J322" s="167" t="n">
        <f aca="false">ROUND(I322*H322,2)</f>
        <v>0</v>
      </c>
      <c r="K322" s="163"/>
      <c r="L322" s="24"/>
      <c r="M322" s="168"/>
      <c r="N322" s="169" t="s">
        <v>40</v>
      </c>
      <c r="O322" s="61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R322" s="172" t="s">
        <v>209</v>
      </c>
      <c r="AT322" s="172" t="s">
        <v>131</v>
      </c>
      <c r="AU322" s="172" t="s">
        <v>136</v>
      </c>
      <c r="AY322" s="4" t="s">
        <v>128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4" t="s">
        <v>136</v>
      </c>
      <c r="BK322" s="173" t="n">
        <f aca="false">ROUND(I322*H322,2)</f>
        <v>0</v>
      </c>
      <c r="BL322" s="4" t="s">
        <v>209</v>
      </c>
      <c r="BM322" s="172" t="s">
        <v>636</v>
      </c>
    </row>
    <row r="323" s="28" customFormat="true" ht="16.5" hidden="false" customHeight="true" outlineLevel="0" collapsed="false">
      <c r="A323" s="23"/>
      <c r="B323" s="160"/>
      <c r="C323" s="161" t="s">
        <v>637</v>
      </c>
      <c r="D323" s="161" t="s">
        <v>131</v>
      </c>
      <c r="E323" s="162" t="s">
        <v>638</v>
      </c>
      <c r="F323" s="163" t="s">
        <v>639</v>
      </c>
      <c r="G323" s="164" t="s">
        <v>198</v>
      </c>
      <c r="H323" s="165" t="n">
        <v>1</v>
      </c>
      <c r="I323" s="166"/>
      <c r="J323" s="167" t="n">
        <f aca="false">ROUND(I323*H323,2)</f>
        <v>0</v>
      </c>
      <c r="K323" s="163"/>
      <c r="L323" s="24"/>
      <c r="M323" s="168"/>
      <c r="N323" s="169" t="s">
        <v>40</v>
      </c>
      <c r="O323" s="61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R323" s="172" t="s">
        <v>209</v>
      </c>
      <c r="AT323" s="172" t="s">
        <v>131</v>
      </c>
      <c r="AU323" s="172" t="s">
        <v>136</v>
      </c>
      <c r="AY323" s="4" t="s">
        <v>128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4" t="s">
        <v>136</v>
      </c>
      <c r="BK323" s="173" t="n">
        <f aca="false">ROUND(I323*H323,2)</f>
        <v>0</v>
      </c>
      <c r="BL323" s="4" t="s">
        <v>209</v>
      </c>
      <c r="BM323" s="172" t="s">
        <v>640</v>
      </c>
    </row>
    <row r="324" s="28" customFormat="true" ht="24.15" hidden="false" customHeight="true" outlineLevel="0" collapsed="false">
      <c r="A324" s="23"/>
      <c r="B324" s="160"/>
      <c r="C324" s="161" t="s">
        <v>641</v>
      </c>
      <c r="D324" s="161" t="s">
        <v>131</v>
      </c>
      <c r="E324" s="162" t="s">
        <v>642</v>
      </c>
      <c r="F324" s="163" t="s">
        <v>643</v>
      </c>
      <c r="G324" s="164" t="s">
        <v>220</v>
      </c>
      <c r="H324" s="165" t="n">
        <v>4</v>
      </c>
      <c r="I324" s="166"/>
      <c r="J324" s="167" t="n">
        <f aca="false">ROUND(I324*H324,2)</f>
        <v>0</v>
      </c>
      <c r="K324" s="163" t="s">
        <v>144</v>
      </c>
      <c r="L324" s="24"/>
      <c r="M324" s="168"/>
      <c r="N324" s="169" t="s">
        <v>40</v>
      </c>
      <c r="O324" s="61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R324" s="172" t="s">
        <v>209</v>
      </c>
      <c r="AT324" s="172" t="s">
        <v>131</v>
      </c>
      <c r="AU324" s="172" t="s">
        <v>136</v>
      </c>
      <c r="AY324" s="4" t="s">
        <v>128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4" t="s">
        <v>136</v>
      </c>
      <c r="BK324" s="173" t="n">
        <f aca="false">ROUND(I324*H324,2)</f>
        <v>0</v>
      </c>
      <c r="BL324" s="4" t="s">
        <v>209</v>
      </c>
      <c r="BM324" s="172" t="s">
        <v>644</v>
      </c>
    </row>
    <row r="325" s="28" customFormat="true" ht="24.15" hidden="false" customHeight="true" outlineLevel="0" collapsed="false">
      <c r="A325" s="23"/>
      <c r="B325" s="160"/>
      <c r="C325" s="203" t="s">
        <v>645</v>
      </c>
      <c r="D325" s="203" t="s">
        <v>443</v>
      </c>
      <c r="E325" s="204" t="s">
        <v>646</v>
      </c>
      <c r="F325" s="205" t="s">
        <v>647</v>
      </c>
      <c r="G325" s="206" t="s">
        <v>220</v>
      </c>
      <c r="H325" s="207" t="n">
        <v>4</v>
      </c>
      <c r="I325" s="208"/>
      <c r="J325" s="209" t="n">
        <f aca="false">ROUND(I325*H325,2)</f>
        <v>0</v>
      </c>
      <c r="K325" s="163" t="s">
        <v>144</v>
      </c>
      <c r="L325" s="210"/>
      <c r="M325" s="211"/>
      <c r="N325" s="212" t="s">
        <v>40</v>
      </c>
      <c r="O325" s="61"/>
      <c r="P325" s="170" t="n">
        <f aca="false">O325*H325</f>
        <v>0</v>
      </c>
      <c r="Q325" s="170" t="n">
        <v>8E-005</v>
      </c>
      <c r="R325" s="170" t="n">
        <f aca="false">Q325*H325</f>
        <v>0.00032</v>
      </c>
      <c r="S325" s="170" t="n">
        <v>0</v>
      </c>
      <c r="T325" s="171" t="n">
        <f aca="false">S325*H325</f>
        <v>0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72" t="s">
        <v>282</v>
      </c>
      <c r="AT325" s="172" t="s">
        <v>443</v>
      </c>
      <c r="AU325" s="172" t="s">
        <v>136</v>
      </c>
      <c r="AY325" s="4" t="s">
        <v>128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4" t="s">
        <v>136</v>
      </c>
      <c r="BK325" s="173" t="n">
        <f aca="false">ROUND(I325*H325,2)</f>
        <v>0</v>
      </c>
      <c r="BL325" s="4" t="s">
        <v>209</v>
      </c>
      <c r="BM325" s="172" t="s">
        <v>648</v>
      </c>
    </row>
    <row r="326" s="28" customFormat="true" ht="24.15" hidden="false" customHeight="true" outlineLevel="0" collapsed="false">
      <c r="A326" s="23"/>
      <c r="B326" s="160"/>
      <c r="C326" s="161" t="s">
        <v>649</v>
      </c>
      <c r="D326" s="161" t="s">
        <v>131</v>
      </c>
      <c r="E326" s="162" t="s">
        <v>650</v>
      </c>
      <c r="F326" s="163" t="s">
        <v>651</v>
      </c>
      <c r="G326" s="164" t="s">
        <v>220</v>
      </c>
      <c r="H326" s="165" t="n">
        <v>1</v>
      </c>
      <c r="I326" s="166"/>
      <c r="J326" s="167" t="n">
        <f aca="false">ROUND(I326*H326,2)</f>
        <v>0</v>
      </c>
      <c r="K326" s="163" t="s">
        <v>144</v>
      </c>
      <c r="L326" s="24"/>
      <c r="M326" s="168"/>
      <c r="N326" s="169" t="s">
        <v>40</v>
      </c>
      <c r="O326" s="61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R326" s="172" t="s">
        <v>209</v>
      </c>
      <c r="AT326" s="172" t="s">
        <v>131</v>
      </c>
      <c r="AU326" s="172" t="s">
        <v>136</v>
      </c>
      <c r="AY326" s="4" t="s">
        <v>128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4" t="s">
        <v>136</v>
      </c>
      <c r="BK326" s="173" t="n">
        <f aca="false">ROUND(I326*H326,2)</f>
        <v>0</v>
      </c>
      <c r="BL326" s="4" t="s">
        <v>209</v>
      </c>
      <c r="BM326" s="172" t="s">
        <v>652</v>
      </c>
    </row>
    <row r="327" s="28" customFormat="true" ht="37.8" hidden="false" customHeight="true" outlineLevel="0" collapsed="false">
      <c r="A327" s="23"/>
      <c r="B327" s="160"/>
      <c r="C327" s="203" t="s">
        <v>653</v>
      </c>
      <c r="D327" s="203" t="s">
        <v>443</v>
      </c>
      <c r="E327" s="204" t="s">
        <v>654</v>
      </c>
      <c r="F327" s="205" t="s">
        <v>655</v>
      </c>
      <c r="G327" s="206" t="s">
        <v>220</v>
      </c>
      <c r="H327" s="207" t="n">
        <v>1</v>
      </c>
      <c r="I327" s="208"/>
      <c r="J327" s="209" t="n">
        <f aca="false">ROUND(I327*H327,2)</f>
        <v>0</v>
      </c>
      <c r="K327" s="163" t="s">
        <v>144</v>
      </c>
      <c r="L327" s="210"/>
      <c r="M327" s="211"/>
      <c r="N327" s="212" t="s">
        <v>40</v>
      </c>
      <c r="O327" s="61"/>
      <c r="P327" s="170" t="n">
        <f aca="false">O327*H327</f>
        <v>0</v>
      </c>
      <c r="Q327" s="170" t="n">
        <v>0.00039</v>
      </c>
      <c r="R327" s="170" t="n">
        <f aca="false">Q327*H327</f>
        <v>0.00039</v>
      </c>
      <c r="S327" s="170" t="n">
        <v>0</v>
      </c>
      <c r="T327" s="171" t="n">
        <f aca="false">S327*H327</f>
        <v>0</v>
      </c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R327" s="172" t="s">
        <v>282</v>
      </c>
      <c r="AT327" s="172" t="s">
        <v>443</v>
      </c>
      <c r="AU327" s="172" t="s">
        <v>136</v>
      </c>
      <c r="AY327" s="4" t="s">
        <v>128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4" t="s">
        <v>136</v>
      </c>
      <c r="BK327" s="173" t="n">
        <f aca="false">ROUND(I327*H327,2)</f>
        <v>0</v>
      </c>
      <c r="BL327" s="4" t="s">
        <v>209</v>
      </c>
      <c r="BM327" s="172" t="s">
        <v>656</v>
      </c>
    </row>
    <row r="328" s="28" customFormat="true" ht="33" hidden="false" customHeight="true" outlineLevel="0" collapsed="false">
      <c r="A328" s="23"/>
      <c r="B328" s="160"/>
      <c r="C328" s="161" t="s">
        <v>657</v>
      </c>
      <c r="D328" s="161" t="s">
        <v>131</v>
      </c>
      <c r="E328" s="162" t="s">
        <v>658</v>
      </c>
      <c r="F328" s="163" t="s">
        <v>659</v>
      </c>
      <c r="G328" s="164" t="s">
        <v>220</v>
      </c>
      <c r="H328" s="165" t="n">
        <v>4</v>
      </c>
      <c r="I328" s="166"/>
      <c r="J328" s="167" t="n">
        <f aca="false">ROUND(I328*H328,2)</f>
        <v>0</v>
      </c>
      <c r="K328" s="163" t="s">
        <v>144</v>
      </c>
      <c r="L328" s="24"/>
      <c r="M328" s="168"/>
      <c r="N328" s="169" t="s">
        <v>40</v>
      </c>
      <c r="O328" s="61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4.8E-005</v>
      </c>
      <c r="T328" s="171" t="n">
        <f aca="false">S328*H328</f>
        <v>0.000192</v>
      </c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R328" s="172" t="s">
        <v>209</v>
      </c>
      <c r="AT328" s="172" t="s">
        <v>131</v>
      </c>
      <c r="AU328" s="172" t="s">
        <v>136</v>
      </c>
      <c r="AY328" s="4" t="s">
        <v>128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4" t="s">
        <v>136</v>
      </c>
      <c r="BK328" s="173" t="n">
        <f aca="false">ROUND(I328*H328,2)</f>
        <v>0</v>
      </c>
      <c r="BL328" s="4" t="s">
        <v>209</v>
      </c>
      <c r="BM328" s="172" t="s">
        <v>660</v>
      </c>
    </row>
    <row r="329" s="28" customFormat="true" ht="24.15" hidden="false" customHeight="true" outlineLevel="0" collapsed="false">
      <c r="A329" s="23"/>
      <c r="B329" s="160"/>
      <c r="C329" s="161" t="s">
        <v>661</v>
      </c>
      <c r="D329" s="161" t="s">
        <v>131</v>
      </c>
      <c r="E329" s="162" t="s">
        <v>662</v>
      </c>
      <c r="F329" s="163" t="s">
        <v>663</v>
      </c>
      <c r="G329" s="164" t="s">
        <v>220</v>
      </c>
      <c r="H329" s="165" t="n">
        <v>7</v>
      </c>
      <c r="I329" s="166"/>
      <c r="J329" s="167" t="n">
        <f aca="false">ROUND(I329*H329,2)</f>
        <v>0</v>
      </c>
      <c r="K329" s="163" t="s">
        <v>144</v>
      </c>
      <c r="L329" s="24"/>
      <c r="M329" s="168"/>
      <c r="N329" s="169" t="s">
        <v>40</v>
      </c>
      <c r="O329" s="61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2" t="s">
        <v>209</v>
      </c>
      <c r="AT329" s="172" t="s">
        <v>131</v>
      </c>
      <c r="AU329" s="172" t="s">
        <v>136</v>
      </c>
      <c r="AY329" s="4" t="s">
        <v>128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4" t="s">
        <v>136</v>
      </c>
      <c r="BK329" s="173" t="n">
        <f aca="false">ROUND(I329*H329,2)</f>
        <v>0</v>
      </c>
      <c r="BL329" s="4" t="s">
        <v>209</v>
      </c>
      <c r="BM329" s="172" t="s">
        <v>664</v>
      </c>
    </row>
    <row r="330" s="28" customFormat="true" ht="24.15" hidden="false" customHeight="true" outlineLevel="0" collapsed="false">
      <c r="A330" s="23"/>
      <c r="B330" s="160"/>
      <c r="C330" s="203" t="s">
        <v>665</v>
      </c>
      <c r="D330" s="203" t="s">
        <v>443</v>
      </c>
      <c r="E330" s="204" t="s">
        <v>666</v>
      </c>
      <c r="F330" s="205" t="s">
        <v>667</v>
      </c>
      <c r="G330" s="206" t="s">
        <v>220</v>
      </c>
      <c r="H330" s="207" t="n">
        <v>7</v>
      </c>
      <c r="I330" s="208"/>
      <c r="J330" s="209" t="n">
        <f aca="false">ROUND(I330*H330,2)</f>
        <v>0</v>
      </c>
      <c r="K330" s="163" t="s">
        <v>144</v>
      </c>
      <c r="L330" s="210"/>
      <c r="M330" s="211"/>
      <c r="N330" s="212" t="s">
        <v>40</v>
      </c>
      <c r="O330" s="61"/>
      <c r="P330" s="170" t="n">
        <f aca="false">O330*H330</f>
        <v>0</v>
      </c>
      <c r="Q330" s="170" t="n">
        <v>6E-005</v>
      </c>
      <c r="R330" s="170" t="n">
        <f aca="false">Q330*H330</f>
        <v>0.00042</v>
      </c>
      <c r="S330" s="170" t="n">
        <v>0</v>
      </c>
      <c r="T330" s="171" t="n">
        <f aca="false">S330*H330</f>
        <v>0</v>
      </c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R330" s="172" t="s">
        <v>282</v>
      </c>
      <c r="AT330" s="172" t="s">
        <v>443</v>
      </c>
      <c r="AU330" s="172" t="s">
        <v>136</v>
      </c>
      <c r="AY330" s="4" t="s">
        <v>128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4" t="s">
        <v>136</v>
      </c>
      <c r="BK330" s="173" t="n">
        <f aca="false">ROUND(I330*H330,2)</f>
        <v>0</v>
      </c>
      <c r="BL330" s="4" t="s">
        <v>209</v>
      </c>
      <c r="BM330" s="172" t="s">
        <v>668</v>
      </c>
    </row>
    <row r="331" s="28" customFormat="true" ht="33" hidden="false" customHeight="true" outlineLevel="0" collapsed="false">
      <c r="A331" s="23"/>
      <c r="B331" s="160"/>
      <c r="C331" s="161" t="s">
        <v>669</v>
      </c>
      <c r="D331" s="161" t="s">
        <v>131</v>
      </c>
      <c r="E331" s="162" t="s">
        <v>670</v>
      </c>
      <c r="F331" s="163" t="s">
        <v>671</v>
      </c>
      <c r="G331" s="164" t="s">
        <v>220</v>
      </c>
      <c r="H331" s="165" t="n">
        <v>5</v>
      </c>
      <c r="I331" s="166"/>
      <c r="J331" s="167" t="n">
        <f aca="false">ROUND(I331*H331,2)</f>
        <v>0</v>
      </c>
      <c r="K331" s="163" t="s">
        <v>144</v>
      </c>
      <c r="L331" s="24"/>
      <c r="M331" s="168"/>
      <c r="N331" s="169" t="s">
        <v>40</v>
      </c>
      <c r="O331" s="61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R331" s="172" t="s">
        <v>209</v>
      </c>
      <c r="AT331" s="172" t="s">
        <v>131</v>
      </c>
      <c r="AU331" s="172" t="s">
        <v>136</v>
      </c>
      <c r="AY331" s="4" t="s">
        <v>128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4" t="s">
        <v>136</v>
      </c>
      <c r="BK331" s="173" t="n">
        <f aca="false">ROUND(I331*H331,2)</f>
        <v>0</v>
      </c>
      <c r="BL331" s="4" t="s">
        <v>209</v>
      </c>
      <c r="BM331" s="172" t="s">
        <v>672</v>
      </c>
    </row>
    <row r="332" s="28" customFormat="true" ht="24.15" hidden="false" customHeight="true" outlineLevel="0" collapsed="false">
      <c r="A332" s="23"/>
      <c r="B332" s="160"/>
      <c r="C332" s="203" t="s">
        <v>673</v>
      </c>
      <c r="D332" s="203" t="s">
        <v>443</v>
      </c>
      <c r="E332" s="204" t="s">
        <v>674</v>
      </c>
      <c r="F332" s="205" t="s">
        <v>675</v>
      </c>
      <c r="G332" s="206" t="s">
        <v>220</v>
      </c>
      <c r="H332" s="207" t="n">
        <v>5</v>
      </c>
      <c r="I332" s="208"/>
      <c r="J332" s="209" t="n">
        <f aca="false">ROUND(I332*H332,2)</f>
        <v>0</v>
      </c>
      <c r="K332" s="163" t="s">
        <v>144</v>
      </c>
      <c r="L332" s="210"/>
      <c r="M332" s="211"/>
      <c r="N332" s="212" t="s">
        <v>40</v>
      </c>
      <c r="O332" s="61"/>
      <c r="P332" s="170" t="n">
        <f aca="false">O332*H332</f>
        <v>0</v>
      </c>
      <c r="Q332" s="170" t="n">
        <v>0.0001</v>
      </c>
      <c r="R332" s="170" t="n">
        <f aca="false">Q332*H332</f>
        <v>0.0005</v>
      </c>
      <c r="S332" s="170" t="n">
        <v>0</v>
      </c>
      <c r="T332" s="171" t="n">
        <f aca="false">S332*H332</f>
        <v>0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2" t="s">
        <v>282</v>
      </c>
      <c r="AT332" s="172" t="s">
        <v>443</v>
      </c>
      <c r="AU332" s="172" t="s">
        <v>136</v>
      </c>
      <c r="AY332" s="4" t="s">
        <v>128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4" t="s">
        <v>136</v>
      </c>
      <c r="BK332" s="173" t="n">
        <f aca="false">ROUND(I332*H332,2)</f>
        <v>0</v>
      </c>
      <c r="BL332" s="4" t="s">
        <v>209</v>
      </c>
      <c r="BM332" s="172" t="s">
        <v>676</v>
      </c>
    </row>
    <row r="333" s="28" customFormat="true" ht="37.8" hidden="false" customHeight="true" outlineLevel="0" collapsed="false">
      <c r="A333" s="23"/>
      <c r="B333" s="160"/>
      <c r="C333" s="161" t="s">
        <v>677</v>
      </c>
      <c r="D333" s="161" t="s">
        <v>131</v>
      </c>
      <c r="E333" s="162" t="s">
        <v>678</v>
      </c>
      <c r="F333" s="163" t="s">
        <v>679</v>
      </c>
      <c r="G333" s="164" t="s">
        <v>220</v>
      </c>
      <c r="H333" s="165" t="n">
        <v>12</v>
      </c>
      <c r="I333" s="166"/>
      <c r="J333" s="167" t="n">
        <f aca="false">ROUND(I333*H333,2)</f>
        <v>0</v>
      </c>
      <c r="K333" s="163" t="s">
        <v>144</v>
      </c>
      <c r="L333" s="24"/>
      <c r="M333" s="168"/>
      <c r="N333" s="169" t="s">
        <v>40</v>
      </c>
      <c r="O333" s="61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4.8E-005</v>
      </c>
      <c r="T333" s="171" t="n">
        <f aca="false">S333*H333</f>
        <v>0.000576</v>
      </c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R333" s="172" t="s">
        <v>209</v>
      </c>
      <c r="AT333" s="172" t="s">
        <v>131</v>
      </c>
      <c r="AU333" s="172" t="s">
        <v>136</v>
      </c>
      <c r="AY333" s="4" t="s">
        <v>128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4" t="s">
        <v>136</v>
      </c>
      <c r="BK333" s="173" t="n">
        <f aca="false">ROUND(I333*H333,2)</f>
        <v>0</v>
      </c>
      <c r="BL333" s="4" t="s">
        <v>209</v>
      </c>
      <c r="BM333" s="172" t="s">
        <v>680</v>
      </c>
    </row>
    <row r="334" s="28" customFormat="true" ht="24.15" hidden="false" customHeight="true" outlineLevel="0" collapsed="false">
      <c r="A334" s="23"/>
      <c r="B334" s="160"/>
      <c r="C334" s="161" t="s">
        <v>681</v>
      </c>
      <c r="D334" s="161" t="s">
        <v>131</v>
      </c>
      <c r="E334" s="162" t="s">
        <v>682</v>
      </c>
      <c r="F334" s="163" t="s">
        <v>683</v>
      </c>
      <c r="G334" s="164" t="s">
        <v>220</v>
      </c>
      <c r="H334" s="165" t="n">
        <v>4</v>
      </c>
      <c r="I334" s="166"/>
      <c r="J334" s="167" t="n">
        <f aca="false">ROUND(I334*H334,2)</f>
        <v>0</v>
      </c>
      <c r="K334" s="163" t="s">
        <v>144</v>
      </c>
      <c r="L334" s="24"/>
      <c r="M334" s="168"/>
      <c r="N334" s="169" t="s">
        <v>40</v>
      </c>
      <c r="O334" s="61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R334" s="172" t="s">
        <v>209</v>
      </c>
      <c r="AT334" s="172" t="s">
        <v>131</v>
      </c>
      <c r="AU334" s="172" t="s">
        <v>136</v>
      </c>
      <c r="AY334" s="4" t="s">
        <v>128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4" t="s">
        <v>136</v>
      </c>
      <c r="BK334" s="173" t="n">
        <f aca="false">ROUND(I334*H334,2)</f>
        <v>0</v>
      </c>
      <c r="BL334" s="4" t="s">
        <v>209</v>
      </c>
      <c r="BM334" s="172" t="s">
        <v>684</v>
      </c>
    </row>
    <row r="335" s="28" customFormat="true" ht="16.5" hidden="false" customHeight="true" outlineLevel="0" collapsed="false">
      <c r="A335" s="23"/>
      <c r="B335" s="160"/>
      <c r="C335" s="161" t="s">
        <v>685</v>
      </c>
      <c r="D335" s="161" t="s">
        <v>131</v>
      </c>
      <c r="E335" s="162" t="s">
        <v>686</v>
      </c>
      <c r="F335" s="163" t="s">
        <v>687</v>
      </c>
      <c r="G335" s="164" t="s">
        <v>220</v>
      </c>
      <c r="H335" s="165" t="n">
        <v>4</v>
      </c>
      <c r="I335" s="166"/>
      <c r="J335" s="167" t="n">
        <f aca="false">ROUND(I335*H335,2)</f>
        <v>0</v>
      </c>
      <c r="K335" s="163" t="s">
        <v>144</v>
      </c>
      <c r="L335" s="24"/>
      <c r="M335" s="168"/>
      <c r="N335" s="169" t="s">
        <v>40</v>
      </c>
      <c r="O335" s="61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0.0008</v>
      </c>
      <c r="T335" s="171" t="n">
        <f aca="false">S335*H335</f>
        <v>0.0032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72" t="s">
        <v>209</v>
      </c>
      <c r="AT335" s="172" t="s">
        <v>131</v>
      </c>
      <c r="AU335" s="172" t="s">
        <v>136</v>
      </c>
      <c r="AY335" s="4" t="s">
        <v>128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4" t="s">
        <v>136</v>
      </c>
      <c r="BK335" s="173" t="n">
        <f aca="false">ROUND(I335*H335,2)</f>
        <v>0</v>
      </c>
      <c r="BL335" s="4" t="s">
        <v>209</v>
      </c>
      <c r="BM335" s="172" t="s">
        <v>688</v>
      </c>
    </row>
    <row r="336" s="28" customFormat="true" ht="24.15" hidden="false" customHeight="true" outlineLevel="0" collapsed="false">
      <c r="A336" s="23"/>
      <c r="B336" s="160"/>
      <c r="C336" s="161" t="s">
        <v>689</v>
      </c>
      <c r="D336" s="161" t="s">
        <v>131</v>
      </c>
      <c r="E336" s="162" t="s">
        <v>690</v>
      </c>
      <c r="F336" s="163" t="s">
        <v>691</v>
      </c>
      <c r="G336" s="164" t="s">
        <v>220</v>
      </c>
      <c r="H336" s="165" t="n">
        <v>1</v>
      </c>
      <c r="I336" s="166"/>
      <c r="J336" s="167" t="n">
        <f aca="false">ROUND(I336*H336,2)</f>
        <v>0</v>
      </c>
      <c r="K336" s="163" t="s">
        <v>144</v>
      </c>
      <c r="L336" s="24"/>
      <c r="M336" s="168"/>
      <c r="N336" s="169" t="s">
        <v>40</v>
      </c>
      <c r="O336" s="61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R336" s="172" t="s">
        <v>209</v>
      </c>
      <c r="AT336" s="172" t="s">
        <v>131</v>
      </c>
      <c r="AU336" s="172" t="s">
        <v>136</v>
      </c>
      <c r="AY336" s="4" t="s">
        <v>128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4" t="s">
        <v>136</v>
      </c>
      <c r="BK336" s="173" t="n">
        <f aca="false">ROUND(I336*H336,2)</f>
        <v>0</v>
      </c>
      <c r="BL336" s="4" t="s">
        <v>209</v>
      </c>
      <c r="BM336" s="172" t="s">
        <v>692</v>
      </c>
    </row>
    <row r="337" s="28" customFormat="true" ht="21.75" hidden="false" customHeight="true" outlineLevel="0" collapsed="false">
      <c r="A337" s="23"/>
      <c r="B337" s="160"/>
      <c r="C337" s="161" t="s">
        <v>693</v>
      </c>
      <c r="D337" s="161" t="s">
        <v>131</v>
      </c>
      <c r="E337" s="162" t="s">
        <v>694</v>
      </c>
      <c r="F337" s="163" t="s">
        <v>695</v>
      </c>
      <c r="G337" s="164" t="s">
        <v>220</v>
      </c>
      <c r="H337" s="165" t="n">
        <v>1</v>
      </c>
      <c r="I337" s="166"/>
      <c r="J337" s="167" t="n">
        <f aca="false">ROUND(I337*H337,2)</f>
        <v>0</v>
      </c>
      <c r="K337" s="163" t="s">
        <v>144</v>
      </c>
      <c r="L337" s="24"/>
      <c r="M337" s="168"/>
      <c r="N337" s="169" t="s">
        <v>40</v>
      </c>
      <c r="O337" s="61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R337" s="172" t="s">
        <v>209</v>
      </c>
      <c r="AT337" s="172" t="s">
        <v>131</v>
      </c>
      <c r="AU337" s="172" t="s">
        <v>136</v>
      </c>
      <c r="AY337" s="4" t="s">
        <v>128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4" t="s">
        <v>136</v>
      </c>
      <c r="BK337" s="173" t="n">
        <f aca="false">ROUND(I337*H337,2)</f>
        <v>0</v>
      </c>
      <c r="BL337" s="4" t="s">
        <v>209</v>
      </c>
      <c r="BM337" s="172" t="s">
        <v>696</v>
      </c>
    </row>
    <row r="338" s="28" customFormat="true" ht="21.75" hidden="false" customHeight="true" outlineLevel="0" collapsed="false">
      <c r="A338" s="23"/>
      <c r="B338" s="160"/>
      <c r="C338" s="161" t="s">
        <v>697</v>
      </c>
      <c r="D338" s="161" t="s">
        <v>131</v>
      </c>
      <c r="E338" s="162" t="s">
        <v>698</v>
      </c>
      <c r="F338" s="163" t="s">
        <v>699</v>
      </c>
      <c r="G338" s="164" t="s">
        <v>220</v>
      </c>
      <c r="H338" s="165" t="n">
        <v>1</v>
      </c>
      <c r="I338" s="166"/>
      <c r="J338" s="167" t="n">
        <f aca="false">ROUND(I338*H338,2)</f>
        <v>0</v>
      </c>
      <c r="K338" s="163"/>
      <c r="L338" s="24"/>
      <c r="M338" s="168"/>
      <c r="N338" s="169" t="s">
        <v>40</v>
      </c>
      <c r="O338" s="61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R338" s="172" t="s">
        <v>209</v>
      </c>
      <c r="AT338" s="172" t="s">
        <v>131</v>
      </c>
      <c r="AU338" s="172" t="s">
        <v>136</v>
      </c>
      <c r="AY338" s="4" t="s">
        <v>128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4" t="s">
        <v>136</v>
      </c>
      <c r="BK338" s="173" t="n">
        <f aca="false">ROUND(I338*H338,2)</f>
        <v>0</v>
      </c>
      <c r="BL338" s="4" t="s">
        <v>209</v>
      </c>
      <c r="BM338" s="172" t="s">
        <v>700</v>
      </c>
    </row>
    <row r="339" s="28" customFormat="true" ht="24.15" hidden="false" customHeight="true" outlineLevel="0" collapsed="false">
      <c r="A339" s="23"/>
      <c r="B339" s="160"/>
      <c r="C339" s="161" t="s">
        <v>701</v>
      </c>
      <c r="D339" s="161" t="s">
        <v>131</v>
      </c>
      <c r="E339" s="162" t="s">
        <v>702</v>
      </c>
      <c r="F339" s="163" t="s">
        <v>703</v>
      </c>
      <c r="G339" s="164" t="s">
        <v>345</v>
      </c>
      <c r="H339" s="202"/>
      <c r="I339" s="166"/>
      <c r="J339" s="167" t="n">
        <f aca="false">ROUND(I339*H339,2)</f>
        <v>0</v>
      </c>
      <c r="K339" s="163" t="s">
        <v>144</v>
      </c>
      <c r="L339" s="24"/>
      <c r="M339" s="168"/>
      <c r="N339" s="169" t="s">
        <v>40</v>
      </c>
      <c r="O339" s="61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R339" s="172" t="s">
        <v>209</v>
      </c>
      <c r="AT339" s="172" t="s">
        <v>131</v>
      </c>
      <c r="AU339" s="172" t="s">
        <v>136</v>
      </c>
      <c r="AY339" s="4" t="s">
        <v>128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4" t="s">
        <v>136</v>
      </c>
      <c r="BK339" s="173" t="n">
        <f aca="false">ROUND(I339*H339,2)</f>
        <v>0</v>
      </c>
      <c r="BL339" s="4" t="s">
        <v>209</v>
      </c>
      <c r="BM339" s="172" t="s">
        <v>704</v>
      </c>
    </row>
    <row r="340" s="146" customFormat="true" ht="22.8" hidden="false" customHeight="true" outlineLevel="0" collapsed="false">
      <c r="B340" s="147"/>
      <c r="D340" s="148" t="s">
        <v>73</v>
      </c>
      <c r="E340" s="158" t="s">
        <v>705</v>
      </c>
      <c r="F340" s="158" t="s">
        <v>706</v>
      </c>
      <c r="I340" s="150"/>
      <c r="J340" s="159" t="n">
        <f aca="false">BK340</f>
        <v>0</v>
      </c>
      <c r="L340" s="147"/>
      <c r="M340" s="152"/>
      <c r="N340" s="153"/>
      <c r="O340" s="153"/>
      <c r="P340" s="154" t="n">
        <f aca="false">SUM(P341:P345)</f>
        <v>0</v>
      </c>
      <c r="Q340" s="153"/>
      <c r="R340" s="154" t="n">
        <f aca="false">SUM(R341:R345)</f>
        <v>0.0162792</v>
      </c>
      <c r="S340" s="153"/>
      <c r="T340" s="155" t="n">
        <f aca="false">SUM(T341:T345)</f>
        <v>0</v>
      </c>
      <c r="AR340" s="148" t="s">
        <v>136</v>
      </c>
      <c r="AT340" s="156" t="s">
        <v>73</v>
      </c>
      <c r="AU340" s="156" t="s">
        <v>79</v>
      </c>
      <c r="AY340" s="148" t="s">
        <v>128</v>
      </c>
      <c r="BK340" s="157" t="n">
        <f aca="false">SUM(BK341:BK345)</f>
        <v>0</v>
      </c>
    </row>
    <row r="341" s="28" customFormat="true" ht="24.15" hidden="false" customHeight="true" outlineLevel="0" collapsed="false">
      <c r="A341" s="23"/>
      <c r="B341" s="160"/>
      <c r="C341" s="161" t="s">
        <v>707</v>
      </c>
      <c r="D341" s="161" t="s">
        <v>131</v>
      </c>
      <c r="E341" s="162" t="s">
        <v>708</v>
      </c>
      <c r="F341" s="163" t="s">
        <v>709</v>
      </c>
      <c r="G341" s="164" t="s">
        <v>134</v>
      </c>
      <c r="H341" s="165" t="n">
        <v>1.33</v>
      </c>
      <c r="I341" s="166"/>
      <c r="J341" s="167" t="n">
        <f aca="false">ROUND(I341*H341,2)</f>
        <v>0</v>
      </c>
      <c r="K341" s="163" t="s">
        <v>144</v>
      </c>
      <c r="L341" s="24"/>
      <c r="M341" s="168"/>
      <c r="N341" s="169" t="s">
        <v>40</v>
      </c>
      <c r="O341" s="61"/>
      <c r="P341" s="170" t="n">
        <f aca="false">O341*H341</f>
        <v>0</v>
      </c>
      <c r="Q341" s="170" t="n">
        <v>0.01214</v>
      </c>
      <c r="R341" s="170" t="n">
        <f aca="false">Q341*H341</f>
        <v>0.0161462</v>
      </c>
      <c r="S341" s="170" t="n">
        <v>0</v>
      </c>
      <c r="T341" s="171" t="n">
        <f aca="false"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2" t="s">
        <v>209</v>
      </c>
      <c r="AT341" s="172" t="s">
        <v>131</v>
      </c>
      <c r="AU341" s="172" t="s">
        <v>136</v>
      </c>
      <c r="AY341" s="4" t="s">
        <v>128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4" t="s">
        <v>136</v>
      </c>
      <c r="BK341" s="173" t="n">
        <f aca="false">ROUND(I341*H341,2)</f>
        <v>0</v>
      </c>
      <c r="BL341" s="4" t="s">
        <v>209</v>
      </c>
      <c r="BM341" s="172" t="s">
        <v>710</v>
      </c>
    </row>
    <row r="342" s="174" customFormat="true" ht="12.8" hidden="false" customHeight="false" outlineLevel="0" collapsed="false">
      <c r="B342" s="175"/>
      <c r="D342" s="176" t="s">
        <v>138</v>
      </c>
      <c r="E342" s="177"/>
      <c r="F342" s="178" t="s">
        <v>711</v>
      </c>
      <c r="H342" s="179" t="n">
        <v>1.33</v>
      </c>
      <c r="I342" s="180"/>
      <c r="L342" s="175"/>
      <c r="M342" s="181"/>
      <c r="N342" s="182"/>
      <c r="O342" s="182"/>
      <c r="P342" s="182"/>
      <c r="Q342" s="182"/>
      <c r="R342" s="182"/>
      <c r="S342" s="182"/>
      <c r="T342" s="183"/>
      <c r="AT342" s="177" t="s">
        <v>138</v>
      </c>
      <c r="AU342" s="177" t="s">
        <v>136</v>
      </c>
      <c r="AV342" s="174" t="s">
        <v>136</v>
      </c>
      <c r="AW342" s="174" t="s">
        <v>31</v>
      </c>
      <c r="AX342" s="174" t="s">
        <v>79</v>
      </c>
      <c r="AY342" s="177" t="s">
        <v>128</v>
      </c>
    </row>
    <row r="343" s="28" customFormat="true" ht="16.5" hidden="false" customHeight="true" outlineLevel="0" collapsed="false">
      <c r="A343" s="23"/>
      <c r="B343" s="160"/>
      <c r="C343" s="161" t="s">
        <v>712</v>
      </c>
      <c r="D343" s="161" t="s">
        <v>131</v>
      </c>
      <c r="E343" s="162" t="s">
        <v>713</v>
      </c>
      <c r="F343" s="163" t="s">
        <v>714</v>
      </c>
      <c r="G343" s="164" t="s">
        <v>134</v>
      </c>
      <c r="H343" s="165" t="n">
        <v>1.33</v>
      </c>
      <c r="I343" s="166"/>
      <c r="J343" s="167" t="n">
        <f aca="false">ROUND(I343*H343,2)</f>
        <v>0</v>
      </c>
      <c r="K343" s="163" t="s">
        <v>144</v>
      </c>
      <c r="L343" s="24"/>
      <c r="M343" s="168"/>
      <c r="N343" s="169" t="s">
        <v>40</v>
      </c>
      <c r="O343" s="61"/>
      <c r="P343" s="170" t="n">
        <f aca="false">O343*H343</f>
        <v>0</v>
      </c>
      <c r="Q343" s="170" t="n">
        <v>0.0001</v>
      </c>
      <c r="R343" s="170" t="n">
        <f aca="false">Q343*H343</f>
        <v>0.000133</v>
      </c>
      <c r="S343" s="170" t="n">
        <v>0</v>
      </c>
      <c r="T343" s="171" t="n">
        <f aca="false">S343*H343</f>
        <v>0</v>
      </c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R343" s="172" t="s">
        <v>209</v>
      </c>
      <c r="AT343" s="172" t="s">
        <v>131</v>
      </c>
      <c r="AU343" s="172" t="s">
        <v>136</v>
      </c>
      <c r="AY343" s="4" t="s">
        <v>128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4" t="s">
        <v>136</v>
      </c>
      <c r="BK343" s="173" t="n">
        <f aca="false">ROUND(I343*H343,2)</f>
        <v>0</v>
      </c>
      <c r="BL343" s="4" t="s">
        <v>209</v>
      </c>
      <c r="BM343" s="172" t="s">
        <v>715</v>
      </c>
    </row>
    <row r="344" s="28" customFormat="true" ht="24.15" hidden="false" customHeight="true" outlineLevel="0" collapsed="false">
      <c r="A344" s="23"/>
      <c r="B344" s="160"/>
      <c r="C344" s="161" t="s">
        <v>716</v>
      </c>
      <c r="D344" s="161" t="s">
        <v>131</v>
      </c>
      <c r="E344" s="162" t="s">
        <v>717</v>
      </c>
      <c r="F344" s="163" t="s">
        <v>718</v>
      </c>
      <c r="G344" s="164" t="s">
        <v>134</v>
      </c>
      <c r="H344" s="165" t="n">
        <v>1.33</v>
      </c>
      <c r="I344" s="166"/>
      <c r="J344" s="167" t="n">
        <f aca="false">ROUND(I344*H344,2)</f>
        <v>0</v>
      </c>
      <c r="K344" s="163" t="s">
        <v>144</v>
      </c>
      <c r="L344" s="24"/>
      <c r="M344" s="168"/>
      <c r="N344" s="169" t="s">
        <v>40</v>
      </c>
      <c r="O344" s="61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R344" s="172" t="s">
        <v>209</v>
      </c>
      <c r="AT344" s="172" t="s">
        <v>131</v>
      </c>
      <c r="AU344" s="172" t="s">
        <v>136</v>
      </c>
      <c r="AY344" s="4" t="s">
        <v>128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4" t="s">
        <v>136</v>
      </c>
      <c r="BK344" s="173" t="n">
        <f aca="false">ROUND(I344*H344,2)</f>
        <v>0</v>
      </c>
      <c r="BL344" s="4" t="s">
        <v>209</v>
      </c>
      <c r="BM344" s="172" t="s">
        <v>719</v>
      </c>
    </row>
    <row r="345" s="28" customFormat="true" ht="24.15" hidden="false" customHeight="true" outlineLevel="0" collapsed="false">
      <c r="A345" s="23"/>
      <c r="B345" s="160"/>
      <c r="C345" s="161" t="s">
        <v>720</v>
      </c>
      <c r="D345" s="161" t="s">
        <v>131</v>
      </c>
      <c r="E345" s="162" t="s">
        <v>721</v>
      </c>
      <c r="F345" s="163" t="s">
        <v>722</v>
      </c>
      <c r="G345" s="164" t="s">
        <v>345</v>
      </c>
      <c r="H345" s="202"/>
      <c r="I345" s="166"/>
      <c r="J345" s="167" t="n">
        <f aca="false">ROUND(I345*H345,2)</f>
        <v>0</v>
      </c>
      <c r="K345" s="163" t="s">
        <v>144</v>
      </c>
      <c r="L345" s="24"/>
      <c r="M345" s="168"/>
      <c r="N345" s="169" t="s">
        <v>40</v>
      </c>
      <c r="O345" s="61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72" t="s">
        <v>209</v>
      </c>
      <c r="AT345" s="172" t="s">
        <v>131</v>
      </c>
      <c r="AU345" s="172" t="s">
        <v>136</v>
      </c>
      <c r="AY345" s="4" t="s">
        <v>128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4" t="s">
        <v>136</v>
      </c>
      <c r="BK345" s="173" t="n">
        <f aca="false">ROUND(I345*H345,2)</f>
        <v>0</v>
      </c>
      <c r="BL345" s="4" t="s">
        <v>209</v>
      </c>
      <c r="BM345" s="172" t="s">
        <v>723</v>
      </c>
    </row>
    <row r="346" s="146" customFormat="true" ht="22.8" hidden="false" customHeight="true" outlineLevel="0" collapsed="false">
      <c r="B346" s="147"/>
      <c r="D346" s="148" t="s">
        <v>73</v>
      </c>
      <c r="E346" s="158" t="s">
        <v>724</v>
      </c>
      <c r="F346" s="158" t="s">
        <v>725</v>
      </c>
      <c r="I346" s="150"/>
      <c r="J346" s="159" t="n">
        <f aca="false">BK346</f>
        <v>0</v>
      </c>
      <c r="L346" s="147"/>
      <c r="M346" s="152"/>
      <c r="N346" s="153"/>
      <c r="O346" s="153"/>
      <c r="P346" s="154" t="n">
        <f aca="false">SUM(P347:P353)</f>
        <v>0</v>
      </c>
      <c r="Q346" s="153"/>
      <c r="R346" s="154" t="n">
        <f aca="false">SUM(R347:R353)</f>
        <v>0.03984</v>
      </c>
      <c r="S346" s="153"/>
      <c r="T346" s="155" t="n">
        <f aca="false">SUM(T347:T353)</f>
        <v>0</v>
      </c>
      <c r="AR346" s="148" t="s">
        <v>136</v>
      </c>
      <c r="AT346" s="156" t="s">
        <v>73</v>
      </c>
      <c r="AU346" s="156" t="s">
        <v>79</v>
      </c>
      <c r="AY346" s="148" t="s">
        <v>128</v>
      </c>
      <c r="BK346" s="157" t="n">
        <f aca="false">SUM(BK347:BK353)</f>
        <v>0</v>
      </c>
    </row>
    <row r="347" s="28" customFormat="true" ht="24.15" hidden="false" customHeight="true" outlineLevel="0" collapsed="false">
      <c r="A347" s="23"/>
      <c r="B347" s="160"/>
      <c r="C347" s="161" t="s">
        <v>726</v>
      </c>
      <c r="D347" s="161" t="s">
        <v>131</v>
      </c>
      <c r="E347" s="162" t="s">
        <v>727</v>
      </c>
      <c r="F347" s="163" t="s">
        <v>728</v>
      </c>
      <c r="G347" s="164" t="s">
        <v>220</v>
      </c>
      <c r="H347" s="165" t="n">
        <v>1</v>
      </c>
      <c r="I347" s="166"/>
      <c r="J347" s="167" t="n">
        <f aca="false">ROUND(I347*H347,2)</f>
        <v>0</v>
      </c>
      <c r="K347" s="163" t="s">
        <v>144</v>
      </c>
      <c r="L347" s="24"/>
      <c r="M347" s="168"/>
      <c r="N347" s="169" t="s">
        <v>40</v>
      </c>
      <c r="O347" s="61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R347" s="172" t="s">
        <v>209</v>
      </c>
      <c r="AT347" s="172" t="s">
        <v>131</v>
      </c>
      <c r="AU347" s="172" t="s">
        <v>136</v>
      </c>
      <c r="AY347" s="4" t="s">
        <v>128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4" t="s">
        <v>136</v>
      </c>
      <c r="BK347" s="173" t="n">
        <f aca="false">ROUND(I347*H347,2)</f>
        <v>0</v>
      </c>
      <c r="BL347" s="4" t="s">
        <v>209</v>
      </c>
      <c r="BM347" s="172" t="s">
        <v>729</v>
      </c>
    </row>
    <row r="348" s="28" customFormat="true" ht="24.15" hidden="false" customHeight="true" outlineLevel="0" collapsed="false">
      <c r="A348" s="23"/>
      <c r="B348" s="160"/>
      <c r="C348" s="203" t="s">
        <v>730</v>
      </c>
      <c r="D348" s="203" t="s">
        <v>443</v>
      </c>
      <c r="E348" s="204" t="s">
        <v>731</v>
      </c>
      <c r="F348" s="205" t="s">
        <v>732</v>
      </c>
      <c r="G348" s="206" t="s">
        <v>220</v>
      </c>
      <c r="H348" s="207" t="n">
        <v>1</v>
      </c>
      <c r="I348" s="208"/>
      <c r="J348" s="209" t="n">
        <f aca="false">ROUND(I348*H348,2)</f>
        <v>0</v>
      </c>
      <c r="K348" s="205" t="s">
        <v>144</v>
      </c>
      <c r="L348" s="210"/>
      <c r="M348" s="211"/>
      <c r="N348" s="212" t="s">
        <v>40</v>
      </c>
      <c r="O348" s="61"/>
      <c r="P348" s="170" t="n">
        <f aca="false">O348*H348</f>
        <v>0</v>
      </c>
      <c r="Q348" s="170" t="n">
        <v>0.029</v>
      </c>
      <c r="R348" s="170" t="n">
        <f aca="false">Q348*H348</f>
        <v>0.029</v>
      </c>
      <c r="S348" s="170" t="n">
        <v>0</v>
      </c>
      <c r="T348" s="171" t="n">
        <f aca="false">S348*H348</f>
        <v>0</v>
      </c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R348" s="172" t="s">
        <v>282</v>
      </c>
      <c r="AT348" s="172" t="s">
        <v>443</v>
      </c>
      <c r="AU348" s="172" t="s">
        <v>136</v>
      </c>
      <c r="AY348" s="4" t="s">
        <v>128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4" t="s">
        <v>136</v>
      </c>
      <c r="BK348" s="173" t="n">
        <f aca="false">ROUND(I348*H348,2)</f>
        <v>0</v>
      </c>
      <c r="BL348" s="4" t="s">
        <v>209</v>
      </c>
      <c r="BM348" s="172" t="s">
        <v>733</v>
      </c>
    </row>
    <row r="349" s="28" customFormat="true" ht="24.15" hidden="false" customHeight="true" outlineLevel="0" collapsed="false">
      <c r="A349" s="23"/>
      <c r="B349" s="160"/>
      <c r="C349" s="161" t="s">
        <v>734</v>
      </c>
      <c r="D349" s="161" t="s">
        <v>131</v>
      </c>
      <c r="E349" s="162" t="s">
        <v>735</v>
      </c>
      <c r="F349" s="163" t="s">
        <v>736</v>
      </c>
      <c r="G349" s="164" t="s">
        <v>220</v>
      </c>
      <c r="H349" s="165" t="n">
        <v>1</v>
      </c>
      <c r="I349" s="166"/>
      <c r="J349" s="167" t="n">
        <f aca="false">ROUND(I349*H349,2)</f>
        <v>0</v>
      </c>
      <c r="K349" s="163" t="s">
        <v>144</v>
      </c>
      <c r="L349" s="24"/>
      <c r="M349" s="168"/>
      <c r="N349" s="169" t="s">
        <v>40</v>
      </c>
      <c r="O349" s="61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R349" s="172" t="s">
        <v>209</v>
      </c>
      <c r="AT349" s="172" t="s">
        <v>131</v>
      </c>
      <c r="AU349" s="172" t="s">
        <v>136</v>
      </c>
      <c r="AY349" s="4" t="s">
        <v>128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4" t="s">
        <v>136</v>
      </c>
      <c r="BK349" s="173" t="n">
        <f aca="false">ROUND(I349*H349,2)</f>
        <v>0</v>
      </c>
      <c r="BL349" s="4" t="s">
        <v>209</v>
      </c>
      <c r="BM349" s="172" t="s">
        <v>737</v>
      </c>
    </row>
    <row r="350" s="28" customFormat="true" ht="24.15" hidden="false" customHeight="true" outlineLevel="0" collapsed="false">
      <c r="A350" s="23"/>
      <c r="B350" s="160"/>
      <c r="C350" s="161" t="s">
        <v>738</v>
      </c>
      <c r="D350" s="161" t="s">
        <v>131</v>
      </c>
      <c r="E350" s="162" t="s">
        <v>739</v>
      </c>
      <c r="F350" s="163" t="s">
        <v>740</v>
      </c>
      <c r="G350" s="164" t="s">
        <v>220</v>
      </c>
      <c r="H350" s="165" t="n">
        <v>1</v>
      </c>
      <c r="I350" s="166"/>
      <c r="J350" s="167" t="n">
        <f aca="false">ROUND(I350*H350,2)</f>
        <v>0</v>
      </c>
      <c r="K350" s="163" t="s">
        <v>144</v>
      </c>
      <c r="L350" s="24"/>
      <c r="M350" s="168"/>
      <c r="N350" s="169" t="s">
        <v>40</v>
      </c>
      <c r="O350" s="61"/>
      <c r="P350" s="170" t="n">
        <f aca="false">O350*H350</f>
        <v>0</v>
      </c>
      <c r="Q350" s="170" t="n">
        <v>0.00034</v>
      </c>
      <c r="R350" s="170" t="n">
        <f aca="false">Q350*H350</f>
        <v>0.00034</v>
      </c>
      <c r="S350" s="170" t="n">
        <v>0</v>
      </c>
      <c r="T350" s="171" t="n">
        <f aca="false">S350*H350</f>
        <v>0</v>
      </c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R350" s="172" t="s">
        <v>209</v>
      </c>
      <c r="AT350" s="172" t="s">
        <v>131</v>
      </c>
      <c r="AU350" s="172" t="s">
        <v>136</v>
      </c>
      <c r="AY350" s="4" t="s">
        <v>128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4" t="s">
        <v>136</v>
      </c>
      <c r="BK350" s="173" t="n">
        <f aca="false">ROUND(I350*H350,2)</f>
        <v>0</v>
      </c>
      <c r="BL350" s="4" t="s">
        <v>209</v>
      </c>
      <c r="BM350" s="172" t="s">
        <v>741</v>
      </c>
    </row>
    <row r="351" s="28" customFormat="true" ht="16.5" hidden="false" customHeight="true" outlineLevel="0" collapsed="false">
      <c r="A351" s="23"/>
      <c r="B351" s="160"/>
      <c r="C351" s="203" t="s">
        <v>742</v>
      </c>
      <c r="D351" s="203" t="s">
        <v>443</v>
      </c>
      <c r="E351" s="204" t="s">
        <v>743</v>
      </c>
      <c r="F351" s="205" t="s">
        <v>744</v>
      </c>
      <c r="G351" s="206" t="s">
        <v>220</v>
      </c>
      <c r="H351" s="207" t="n">
        <v>1</v>
      </c>
      <c r="I351" s="208"/>
      <c r="J351" s="209" t="n">
        <f aca="false">ROUND(I351*H351,2)</f>
        <v>0</v>
      </c>
      <c r="K351" s="205" t="s">
        <v>144</v>
      </c>
      <c r="L351" s="210"/>
      <c r="M351" s="211"/>
      <c r="N351" s="212" t="s">
        <v>40</v>
      </c>
      <c r="O351" s="61"/>
      <c r="P351" s="170" t="n">
        <f aca="false">O351*H351</f>
        <v>0</v>
      </c>
      <c r="Q351" s="170" t="n">
        <v>0.0105</v>
      </c>
      <c r="R351" s="170" t="n">
        <f aca="false">Q351*H351</f>
        <v>0.0105</v>
      </c>
      <c r="S351" s="170" t="n">
        <v>0</v>
      </c>
      <c r="T351" s="171" t="n">
        <f aca="false">S351*H351</f>
        <v>0</v>
      </c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R351" s="172" t="s">
        <v>282</v>
      </c>
      <c r="AT351" s="172" t="s">
        <v>443</v>
      </c>
      <c r="AU351" s="172" t="s">
        <v>136</v>
      </c>
      <c r="AY351" s="4" t="s">
        <v>128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4" t="s">
        <v>136</v>
      </c>
      <c r="BK351" s="173" t="n">
        <f aca="false">ROUND(I351*H351,2)</f>
        <v>0</v>
      </c>
      <c r="BL351" s="4" t="s">
        <v>209</v>
      </c>
      <c r="BM351" s="172" t="s">
        <v>745</v>
      </c>
    </row>
    <row r="352" s="28" customFormat="true" ht="49.05" hidden="false" customHeight="true" outlineLevel="0" collapsed="false">
      <c r="A352" s="23"/>
      <c r="B352" s="160"/>
      <c r="C352" s="161" t="s">
        <v>746</v>
      </c>
      <c r="D352" s="161" t="s">
        <v>131</v>
      </c>
      <c r="E352" s="162" t="s">
        <v>747</v>
      </c>
      <c r="F352" s="163" t="s">
        <v>748</v>
      </c>
      <c r="G352" s="164" t="s">
        <v>220</v>
      </c>
      <c r="H352" s="165" t="n">
        <v>1</v>
      </c>
      <c r="I352" s="166"/>
      <c r="J352" s="167" t="n">
        <f aca="false">ROUND(I352*H352,2)</f>
        <v>0</v>
      </c>
      <c r="K352" s="163"/>
      <c r="L352" s="24"/>
      <c r="M352" s="168"/>
      <c r="N352" s="169" t="s">
        <v>40</v>
      </c>
      <c r="O352" s="61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R352" s="172" t="s">
        <v>209</v>
      </c>
      <c r="AT352" s="172" t="s">
        <v>131</v>
      </c>
      <c r="AU352" s="172" t="s">
        <v>136</v>
      </c>
      <c r="AY352" s="4" t="s">
        <v>128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4" t="s">
        <v>136</v>
      </c>
      <c r="BK352" s="173" t="n">
        <f aca="false">ROUND(I352*H352,2)</f>
        <v>0</v>
      </c>
      <c r="BL352" s="4" t="s">
        <v>209</v>
      </c>
      <c r="BM352" s="172" t="s">
        <v>749</v>
      </c>
    </row>
    <row r="353" s="28" customFormat="true" ht="24.15" hidden="false" customHeight="true" outlineLevel="0" collapsed="false">
      <c r="A353" s="23"/>
      <c r="B353" s="160"/>
      <c r="C353" s="161" t="s">
        <v>750</v>
      </c>
      <c r="D353" s="161" t="s">
        <v>131</v>
      </c>
      <c r="E353" s="162" t="s">
        <v>751</v>
      </c>
      <c r="F353" s="163" t="s">
        <v>752</v>
      </c>
      <c r="G353" s="164" t="s">
        <v>345</v>
      </c>
      <c r="H353" s="202"/>
      <c r="I353" s="166"/>
      <c r="J353" s="167" t="n">
        <f aca="false">ROUND(I353*H353,2)</f>
        <v>0</v>
      </c>
      <c r="K353" s="163" t="s">
        <v>144</v>
      </c>
      <c r="L353" s="24"/>
      <c r="M353" s="168"/>
      <c r="N353" s="169" t="s">
        <v>40</v>
      </c>
      <c r="O353" s="61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72" t="s">
        <v>209</v>
      </c>
      <c r="AT353" s="172" t="s">
        <v>131</v>
      </c>
      <c r="AU353" s="172" t="s">
        <v>136</v>
      </c>
      <c r="AY353" s="4" t="s">
        <v>128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4" t="s">
        <v>136</v>
      </c>
      <c r="BK353" s="173" t="n">
        <f aca="false">ROUND(I353*H353,2)</f>
        <v>0</v>
      </c>
      <c r="BL353" s="4" t="s">
        <v>209</v>
      </c>
      <c r="BM353" s="172" t="s">
        <v>753</v>
      </c>
    </row>
    <row r="354" s="146" customFormat="true" ht="22.8" hidden="false" customHeight="true" outlineLevel="0" collapsed="false">
      <c r="B354" s="147"/>
      <c r="D354" s="148" t="s">
        <v>73</v>
      </c>
      <c r="E354" s="158" t="s">
        <v>754</v>
      </c>
      <c r="F354" s="158" t="s">
        <v>755</v>
      </c>
      <c r="I354" s="150"/>
      <c r="J354" s="159" t="n">
        <f aca="false">BK354</f>
        <v>0</v>
      </c>
      <c r="L354" s="147"/>
      <c r="M354" s="152"/>
      <c r="N354" s="153"/>
      <c r="O354" s="153"/>
      <c r="P354" s="154" t="n">
        <f aca="false">SUM(P355:P371)</f>
        <v>0</v>
      </c>
      <c r="Q354" s="153"/>
      <c r="R354" s="154" t="n">
        <f aca="false">SUM(R355:R371)</f>
        <v>0.2543743</v>
      </c>
      <c r="S354" s="153"/>
      <c r="T354" s="155" t="n">
        <f aca="false">SUM(T355:T371)</f>
        <v>0</v>
      </c>
      <c r="AR354" s="148" t="s">
        <v>136</v>
      </c>
      <c r="AT354" s="156" t="s">
        <v>73</v>
      </c>
      <c r="AU354" s="156" t="s">
        <v>79</v>
      </c>
      <c r="AY354" s="148" t="s">
        <v>128</v>
      </c>
      <c r="BK354" s="157" t="n">
        <f aca="false">SUM(BK355:BK371)</f>
        <v>0</v>
      </c>
    </row>
    <row r="355" s="28" customFormat="true" ht="16.5" hidden="false" customHeight="true" outlineLevel="0" collapsed="false">
      <c r="A355" s="23"/>
      <c r="B355" s="160"/>
      <c r="C355" s="161" t="s">
        <v>756</v>
      </c>
      <c r="D355" s="161" t="s">
        <v>131</v>
      </c>
      <c r="E355" s="162" t="s">
        <v>757</v>
      </c>
      <c r="F355" s="163" t="s">
        <v>758</v>
      </c>
      <c r="G355" s="164" t="s">
        <v>134</v>
      </c>
      <c r="H355" s="165" t="n">
        <v>5.48</v>
      </c>
      <c r="I355" s="166"/>
      <c r="J355" s="167" t="n">
        <f aca="false">ROUND(I355*H355,2)</f>
        <v>0</v>
      </c>
      <c r="K355" s="163" t="s">
        <v>144</v>
      </c>
      <c r="L355" s="24"/>
      <c r="M355" s="168"/>
      <c r="N355" s="169" t="s">
        <v>40</v>
      </c>
      <c r="O355" s="61"/>
      <c r="P355" s="170" t="n">
        <f aca="false">O355*H355</f>
        <v>0</v>
      </c>
      <c r="Q355" s="170" t="n">
        <v>0.0003</v>
      </c>
      <c r="R355" s="170" t="n">
        <f aca="false">Q355*H355</f>
        <v>0.001644</v>
      </c>
      <c r="S355" s="170" t="n">
        <v>0</v>
      </c>
      <c r="T355" s="171" t="n">
        <f aca="false">S355*H355</f>
        <v>0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72" t="s">
        <v>209</v>
      </c>
      <c r="AT355" s="172" t="s">
        <v>131</v>
      </c>
      <c r="AU355" s="172" t="s">
        <v>136</v>
      </c>
      <c r="AY355" s="4" t="s">
        <v>128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4" t="s">
        <v>136</v>
      </c>
      <c r="BK355" s="173" t="n">
        <f aca="false">ROUND(I355*H355,2)</f>
        <v>0</v>
      </c>
      <c r="BL355" s="4" t="s">
        <v>209</v>
      </c>
      <c r="BM355" s="172" t="s">
        <v>759</v>
      </c>
    </row>
    <row r="356" s="174" customFormat="true" ht="12.8" hidden="false" customHeight="false" outlineLevel="0" collapsed="false">
      <c r="B356" s="175"/>
      <c r="D356" s="176" t="s">
        <v>138</v>
      </c>
      <c r="E356" s="177"/>
      <c r="F356" s="178" t="s">
        <v>760</v>
      </c>
      <c r="H356" s="179" t="n">
        <v>5.48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138</v>
      </c>
      <c r="AU356" s="177" t="s">
        <v>136</v>
      </c>
      <c r="AV356" s="174" t="s">
        <v>136</v>
      </c>
      <c r="AW356" s="174" t="s">
        <v>31</v>
      </c>
      <c r="AX356" s="174" t="s">
        <v>74</v>
      </c>
      <c r="AY356" s="177" t="s">
        <v>128</v>
      </c>
    </row>
    <row r="357" s="184" customFormat="true" ht="12.8" hidden="false" customHeight="false" outlineLevel="0" collapsed="false">
      <c r="B357" s="185"/>
      <c r="D357" s="176" t="s">
        <v>138</v>
      </c>
      <c r="E357" s="186"/>
      <c r="F357" s="187" t="s">
        <v>148</v>
      </c>
      <c r="H357" s="188" t="n">
        <v>5.48</v>
      </c>
      <c r="I357" s="189"/>
      <c r="L357" s="185"/>
      <c r="M357" s="190"/>
      <c r="N357" s="191"/>
      <c r="O357" s="191"/>
      <c r="P357" s="191"/>
      <c r="Q357" s="191"/>
      <c r="R357" s="191"/>
      <c r="S357" s="191"/>
      <c r="T357" s="192"/>
      <c r="AT357" s="186" t="s">
        <v>138</v>
      </c>
      <c r="AU357" s="186" t="s">
        <v>136</v>
      </c>
      <c r="AV357" s="184" t="s">
        <v>135</v>
      </c>
      <c r="AW357" s="184" t="s">
        <v>31</v>
      </c>
      <c r="AX357" s="184" t="s">
        <v>79</v>
      </c>
      <c r="AY357" s="186" t="s">
        <v>128</v>
      </c>
    </row>
    <row r="358" s="28" customFormat="true" ht="24.15" hidden="false" customHeight="true" outlineLevel="0" collapsed="false">
      <c r="A358" s="23"/>
      <c r="B358" s="160"/>
      <c r="C358" s="161" t="s">
        <v>761</v>
      </c>
      <c r="D358" s="161" t="s">
        <v>131</v>
      </c>
      <c r="E358" s="162" t="s">
        <v>762</v>
      </c>
      <c r="F358" s="163" t="s">
        <v>763</v>
      </c>
      <c r="G358" s="164" t="s">
        <v>134</v>
      </c>
      <c r="H358" s="165" t="n">
        <v>5.48</v>
      </c>
      <c r="I358" s="166"/>
      <c r="J358" s="167" t="n">
        <f aca="false">ROUND(I358*H358,2)</f>
        <v>0</v>
      </c>
      <c r="K358" s="163" t="s">
        <v>144</v>
      </c>
      <c r="L358" s="24"/>
      <c r="M358" s="168"/>
      <c r="N358" s="169" t="s">
        <v>40</v>
      </c>
      <c r="O358" s="61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R358" s="172" t="s">
        <v>209</v>
      </c>
      <c r="AT358" s="172" t="s">
        <v>131</v>
      </c>
      <c r="AU358" s="172" t="s">
        <v>136</v>
      </c>
      <c r="AY358" s="4" t="s">
        <v>128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4" t="s">
        <v>136</v>
      </c>
      <c r="BK358" s="173" t="n">
        <f aca="false">ROUND(I358*H358,2)</f>
        <v>0</v>
      </c>
      <c r="BL358" s="4" t="s">
        <v>209</v>
      </c>
      <c r="BM358" s="172" t="s">
        <v>764</v>
      </c>
    </row>
    <row r="359" s="28" customFormat="true" ht="24.15" hidden="false" customHeight="true" outlineLevel="0" collapsed="false">
      <c r="A359" s="23"/>
      <c r="B359" s="160"/>
      <c r="C359" s="161" t="s">
        <v>765</v>
      </c>
      <c r="D359" s="161" t="s">
        <v>131</v>
      </c>
      <c r="E359" s="162" t="s">
        <v>766</v>
      </c>
      <c r="F359" s="163" t="s">
        <v>767</v>
      </c>
      <c r="G359" s="164" t="s">
        <v>134</v>
      </c>
      <c r="H359" s="165" t="n">
        <v>5.48</v>
      </c>
      <c r="I359" s="166"/>
      <c r="J359" s="167" t="n">
        <f aca="false">ROUND(I359*H359,2)</f>
        <v>0</v>
      </c>
      <c r="K359" s="163" t="s">
        <v>144</v>
      </c>
      <c r="L359" s="24"/>
      <c r="M359" s="168"/>
      <c r="N359" s="169" t="s">
        <v>40</v>
      </c>
      <c r="O359" s="61"/>
      <c r="P359" s="170" t="n">
        <f aca="false">O359*H359</f>
        <v>0</v>
      </c>
      <c r="Q359" s="170" t="n">
        <v>0.00758</v>
      </c>
      <c r="R359" s="170" t="n">
        <f aca="false">Q359*H359</f>
        <v>0.0415384</v>
      </c>
      <c r="S359" s="170" t="n">
        <v>0</v>
      </c>
      <c r="T359" s="171" t="n">
        <f aca="false">S359*H359</f>
        <v>0</v>
      </c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R359" s="172" t="s">
        <v>209</v>
      </c>
      <c r="AT359" s="172" t="s">
        <v>131</v>
      </c>
      <c r="AU359" s="172" t="s">
        <v>136</v>
      </c>
      <c r="AY359" s="4" t="s">
        <v>128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4" t="s">
        <v>136</v>
      </c>
      <c r="BK359" s="173" t="n">
        <f aca="false">ROUND(I359*H359,2)</f>
        <v>0</v>
      </c>
      <c r="BL359" s="4" t="s">
        <v>209</v>
      </c>
      <c r="BM359" s="172" t="s">
        <v>768</v>
      </c>
    </row>
    <row r="360" s="28" customFormat="true" ht="33" hidden="false" customHeight="true" outlineLevel="0" collapsed="false">
      <c r="A360" s="23"/>
      <c r="B360" s="160"/>
      <c r="C360" s="161" t="s">
        <v>769</v>
      </c>
      <c r="D360" s="161" t="s">
        <v>131</v>
      </c>
      <c r="E360" s="162" t="s">
        <v>770</v>
      </c>
      <c r="F360" s="163" t="s">
        <v>771</v>
      </c>
      <c r="G360" s="164" t="s">
        <v>134</v>
      </c>
      <c r="H360" s="165" t="n">
        <v>5.48</v>
      </c>
      <c r="I360" s="166"/>
      <c r="J360" s="167" t="n">
        <f aca="false">ROUND(I360*H360,2)</f>
        <v>0</v>
      </c>
      <c r="K360" s="163" t="s">
        <v>144</v>
      </c>
      <c r="L360" s="24"/>
      <c r="M360" s="168"/>
      <c r="N360" s="169" t="s">
        <v>40</v>
      </c>
      <c r="O360" s="61"/>
      <c r="P360" s="170" t="n">
        <f aca="false">O360*H360</f>
        <v>0</v>
      </c>
      <c r="Q360" s="170" t="n">
        <v>0.00903</v>
      </c>
      <c r="R360" s="170" t="n">
        <f aca="false">Q360*H360</f>
        <v>0.0494844</v>
      </c>
      <c r="S360" s="170" t="n">
        <v>0</v>
      </c>
      <c r="T360" s="171" t="n">
        <f aca="false">S360*H360</f>
        <v>0</v>
      </c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R360" s="172" t="s">
        <v>209</v>
      </c>
      <c r="AT360" s="172" t="s">
        <v>131</v>
      </c>
      <c r="AU360" s="172" t="s">
        <v>136</v>
      </c>
      <c r="AY360" s="4" t="s">
        <v>128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4" t="s">
        <v>136</v>
      </c>
      <c r="BK360" s="173" t="n">
        <f aca="false">ROUND(I360*H360,2)</f>
        <v>0</v>
      </c>
      <c r="BL360" s="4" t="s">
        <v>209</v>
      </c>
      <c r="BM360" s="172" t="s">
        <v>772</v>
      </c>
    </row>
    <row r="361" s="28" customFormat="true" ht="24.15" hidden="false" customHeight="true" outlineLevel="0" collapsed="false">
      <c r="A361" s="23"/>
      <c r="B361" s="160"/>
      <c r="C361" s="203" t="s">
        <v>773</v>
      </c>
      <c r="D361" s="203" t="s">
        <v>443</v>
      </c>
      <c r="E361" s="204" t="s">
        <v>774</v>
      </c>
      <c r="F361" s="205" t="s">
        <v>775</v>
      </c>
      <c r="G361" s="206" t="s">
        <v>134</v>
      </c>
      <c r="H361" s="207" t="n">
        <v>6.302</v>
      </c>
      <c r="I361" s="208"/>
      <c r="J361" s="209" t="n">
        <f aca="false">ROUND(I361*H361,2)</f>
        <v>0</v>
      </c>
      <c r="K361" s="205" t="s">
        <v>144</v>
      </c>
      <c r="L361" s="210"/>
      <c r="M361" s="211"/>
      <c r="N361" s="212" t="s">
        <v>40</v>
      </c>
      <c r="O361" s="61"/>
      <c r="P361" s="170" t="n">
        <f aca="false">O361*H361</f>
        <v>0</v>
      </c>
      <c r="Q361" s="170" t="n">
        <v>0.022</v>
      </c>
      <c r="R361" s="170" t="n">
        <f aca="false">Q361*H361</f>
        <v>0.138644</v>
      </c>
      <c r="S361" s="170" t="n">
        <v>0</v>
      </c>
      <c r="T361" s="171" t="n">
        <f aca="false">S361*H361</f>
        <v>0</v>
      </c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R361" s="172" t="s">
        <v>282</v>
      </c>
      <c r="AT361" s="172" t="s">
        <v>443</v>
      </c>
      <c r="AU361" s="172" t="s">
        <v>136</v>
      </c>
      <c r="AY361" s="4" t="s">
        <v>128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4" t="s">
        <v>136</v>
      </c>
      <c r="BK361" s="173" t="n">
        <f aca="false">ROUND(I361*H361,2)</f>
        <v>0</v>
      </c>
      <c r="BL361" s="4" t="s">
        <v>209</v>
      </c>
      <c r="BM361" s="172" t="s">
        <v>776</v>
      </c>
    </row>
    <row r="362" s="174" customFormat="true" ht="12.8" hidden="false" customHeight="false" outlineLevel="0" collapsed="false">
      <c r="B362" s="175"/>
      <c r="D362" s="176" t="s">
        <v>138</v>
      </c>
      <c r="F362" s="178" t="s">
        <v>777</v>
      </c>
      <c r="H362" s="179" t="n">
        <v>6.302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77" t="s">
        <v>138</v>
      </c>
      <c r="AU362" s="177" t="s">
        <v>136</v>
      </c>
      <c r="AV362" s="174" t="s">
        <v>136</v>
      </c>
      <c r="AW362" s="174" t="s">
        <v>2</v>
      </c>
      <c r="AX362" s="174" t="s">
        <v>79</v>
      </c>
      <c r="AY362" s="177" t="s">
        <v>128</v>
      </c>
    </row>
    <row r="363" s="28" customFormat="true" ht="33" hidden="false" customHeight="true" outlineLevel="0" collapsed="false">
      <c r="A363" s="23"/>
      <c r="B363" s="160"/>
      <c r="C363" s="161" t="s">
        <v>778</v>
      </c>
      <c r="D363" s="161" t="s">
        <v>131</v>
      </c>
      <c r="E363" s="162" t="s">
        <v>779</v>
      </c>
      <c r="F363" s="163" t="s">
        <v>780</v>
      </c>
      <c r="G363" s="164" t="s">
        <v>134</v>
      </c>
      <c r="H363" s="165" t="n">
        <v>5.48</v>
      </c>
      <c r="I363" s="166"/>
      <c r="J363" s="167" t="n">
        <f aca="false">ROUND(I363*H363,2)</f>
        <v>0</v>
      </c>
      <c r="K363" s="163" t="s">
        <v>144</v>
      </c>
      <c r="L363" s="24"/>
      <c r="M363" s="168"/>
      <c r="N363" s="169" t="s">
        <v>40</v>
      </c>
      <c r="O363" s="61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72" t="s">
        <v>209</v>
      </c>
      <c r="AT363" s="172" t="s">
        <v>131</v>
      </c>
      <c r="AU363" s="172" t="s">
        <v>136</v>
      </c>
      <c r="AY363" s="4" t="s">
        <v>128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4" t="s">
        <v>136</v>
      </c>
      <c r="BK363" s="173" t="n">
        <f aca="false">ROUND(I363*H363,2)</f>
        <v>0</v>
      </c>
      <c r="BL363" s="4" t="s">
        <v>209</v>
      </c>
      <c r="BM363" s="172" t="s">
        <v>781</v>
      </c>
    </row>
    <row r="364" s="28" customFormat="true" ht="24.15" hidden="false" customHeight="true" outlineLevel="0" collapsed="false">
      <c r="A364" s="23"/>
      <c r="B364" s="160"/>
      <c r="C364" s="161" t="s">
        <v>782</v>
      </c>
      <c r="D364" s="161" t="s">
        <v>131</v>
      </c>
      <c r="E364" s="162" t="s">
        <v>783</v>
      </c>
      <c r="F364" s="163" t="s">
        <v>784</v>
      </c>
      <c r="G364" s="164" t="s">
        <v>134</v>
      </c>
      <c r="H364" s="165" t="n">
        <v>5.913</v>
      </c>
      <c r="I364" s="166"/>
      <c r="J364" s="167" t="n">
        <f aca="false">ROUND(I364*H364,2)</f>
        <v>0</v>
      </c>
      <c r="K364" s="163" t="s">
        <v>144</v>
      </c>
      <c r="L364" s="24"/>
      <c r="M364" s="168"/>
      <c r="N364" s="169" t="s">
        <v>40</v>
      </c>
      <c r="O364" s="61"/>
      <c r="P364" s="170" t="n">
        <f aca="false">O364*H364</f>
        <v>0</v>
      </c>
      <c r="Q364" s="170" t="n">
        <v>0.0015</v>
      </c>
      <c r="R364" s="170" t="n">
        <f aca="false">Q364*H364</f>
        <v>0.0088695</v>
      </c>
      <c r="S364" s="170" t="n">
        <v>0</v>
      </c>
      <c r="T364" s="171" t="n">
        <f aca="false">S364*H364</f>
        <v>0</v>
      </c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R364" s="172" t="s">
        <v>209</v>
      </c>
      <c r="AT364" s="172" t="s">
        <v>131</v>
      </c>
      <c r="AU364" s="172" t="s">
        <v>136</v>
      </c>
      <c r="AY364" s="4" t="s">
        <v>128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4" t="s">
        <v>136</v>
      </c>
      <c r="BK364" s="173" t="n">
        <f aca="false">ROUND(I364*H364,2)</f>
        <v>0</v>
      </c>
      <c r="BL364" s="4" t="s">
        <v>209</v>
      </c>
      <c r="BM364" s="172" t="s">
        <v>785</v>
      </c>
    </row>
    <row r="365" s="174" customFormat="true" ht="12.8" hidden="false" customHeight="false" outlineLevel="0" collapsed="false">
      <c r="B365" s="175"/>
      <c r="D365" s="176" t="s">
        <v>138</v>
      </c>
      <c r="E365" s="177"/>
      <c r="F365" s="178" t="s">
        <v>786</v>
      </c>
      <c r="H365" s="179" t="n">
        <v>5.913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138</v>
      </c>
      <c r="AU365" s="177" t="s">
        <v>136</v>
      </c>
      <c r="AV365" s="174" t="s">
        <v>136</v>
      </c>
      <c r="AW365" s="174" t="s">
        <v>31</v>
      </c>
      <c r="AX365" s="174" t="s">
        <v>74</v>
      </c>
      <c r="AY365" s="177" t="s">
        <v>128</v>
      </c>
    </row>
    <row r="366" s="184" customFormat="true" ht="12.8" hidden="false" customHeight="false" outlineLevel="0" collapsed="false">
      <c r="B366" s="185"/>
      <c r="D366" s="176" t="s">
        <v>138</v>
      </c>
      <c r="E366" s="186"/>
      <c r="F366" s="187" t="s">
        <v>148</v>
      </c>
      <c r="H366" s="188" t="n">
        <v>5.913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138</v>
      </c>
      <c r="AU366" s="186" t="s">
        <v>136</v>
      </c>
      <c r="AV366" s="184" t="s">
        <v>135</v>
      </c>
      <c r="AW366" s="184" t="s">
        <v>31</v>
      </c>
      <c r="AX366" s="184" t="s">
        <v>79</v>
      </c>
      <c r="AY366" s="186" t="s">
        <v>128</v>
      </c>
    </row>
    <row r="367" s="28" customFormat="true" ht="16.5" hidden="false" customHeight="true" outlineLevel="0" collapsed="false">
      <c r="A367" s="23"/>
      <c r="B367" s="160"/>
      <c r="C367" s="161" t="s">
        <v>787</v>
      </c>
      <c r="D367" s="161" t="s">
        <v>131</v>
      </c>
      <c r="E367" s="162" t="s">
        <v>788</v>
      </c>
      <c r="F367" s="163" t="s">
        <v>789</v>
      </c>
      <c r="G367" s="164" t="s">
        <v>225</v>
      </c>
      <c r="H367" s="165" t="n">
        <v>9.4</v>
      </c>
      <c r="I367" s="166"/>
      <c r="J367" s="167" t="n">
        <f aca="false">ROUND(I367*H367,2)</f>
        <v>0</v>
      </c>
      <c r="K367" s="163" t="s">
        <v>144</v>
      </c>
      <c r="L367" s="24"/>
      <c r="M367" s="168"/>
      <c r="N367" s="169" t="s">
        <v>40</v>
      </c>
      <c r="O367" s="61"/>
      <c r="P367" s="170" t="n">
        <f aca="false">O367*H367</f>
        <v>0</v>
      </c>
      <c r="Q367" s="170" t="n">
        <v>9E-005</v>
      </c>
      <c r="R367" s="170" t="n">
        <f aca="false">Q367*H367</f>
        <v>0.000846</v>
      </c>
      <c r="S367" s="170" t="n">
        <v>0</v>
      </c>
      <c r="T367" s="171" t="n">
        <f aca="false">S367*H367</f>
        <v>0</v>
      </c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R367" s="172" t="s">
        <v>209</v>
      </c>
      <c r="AT367" s="172" t="s">
        <v>131</v>
      </c>
      <c r="AU367" s="172" t="s">
        <v>136</v>
      </c>
      <c r="AY367" s="4" t="s">
        <v>128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4" t="s">
        <v>136</v>
      </c>
      <c r="BK367" s="173" t="n">
        <f aca="false">ROUND(I367*H367,2)</f>
        <v>0</v>
      </c>
      <c r="BL367" s="4" t="s">
        <v>209</v>
      </c>
      <c r="BM367" s="172" t="s">
        <v>790</v>
      </c>
    </row>
    <row r="368" s="174" customFormat="true" ht="12.8" hidden="false" customHeight="false" outlineLevel="0" collapsed="false">
      <c r="B368" s="175"/>
      <c r="D368" s="176" t="s">
        <v>138</v>
      </c>
      <c r="E368" s="177"/>
      <c r="F368" s="178" t="s">
        <v>791</v>
      </c>
      <c r="H368" s="179" t="n">
        <v>9.4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138</v>
      </c>
      <c r="AU368" s="177" t="s">
        <v>136</v>
      </c>
      <c r="AV368" s="174" t="s">
        <v>136</v>
      </c>
      <c r="AW368" s="174" t="s">
        <v>31</v>
      </c>
      <c r="AX368" s="174" t="s">
        <v>79</v>
      </c>
      <c r="AY368" s="177" t="s">
        <v>128</v>
      </c>
    </row>
    <row r="369" s="28" customFormat="true" ht="16.5" hidden="false" customHeight="true" outlineLevel="0" collapsed="false">
      <c r="A369" s="23"/>
      <c r="B369" s="160"/>
      <c r="C369" s="161" t="s">
        <v>792</v>
      </c>
      <c r="D369" s="161" t="s">
        <v>131</v>
      </c>
      <c r="E369" s="162" t="s">
        <v>793</v>
      </c>
      <c r="F369" s="163" t="s">
        <v>794</v>
      </c>
      <c r="G369" s="164" t="s">
        <v>225</v>
      </c>
      <c r="H369" s="165" t="n">
        <v>9.4</v>
      </c>
      <c r="I369" s="166"/>
      <c r="J369" s="167" t="n">
        <f aca="false">ROUND(I369*H369,2)</f>
        <v>0</v>
      </c>
      <c r="K369" s="163" t="s">
        <v>144</v>
      </c>
      <c r="L369" s="24"/>
      <c r="M369" s="168"/>
      <c r="N369" s="169" t="s">
        <v>40</v>
      </c>
      <c r="O369" s="61"/>
      <c r="P369" s="170" t="n">
        <f aca="false">O369*H369</f>
        <v>0</v>
      </c>
      <c r="Q369" s="170" t="n">
        <v>0.00142</v>
      </c>
      <c r="R369" s="170" t="n">
        <f aca="false">Q369*H369</f>
        <v>0.013348</v>
      </c>
      <c r="S369" s="170" t="n">
        <v>0</v>
      </c>
      <c r="T369" s="171" t="n">
        <f aca="false">S369*H369</f>
        <v>0</v>
      </c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R369" s="172" t="s">
        <v>209</v>
      </c>
      <c r="AT369" s="172" t="s">
        <v>131</v>
      </c>
      <c r="AU369" s="172" t="s">
        <v>136</v>
      </c>
      <c r="AY369" s="4" t="s">
        <v>128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4" t="s">
        <v>136</v>
      </c>
      <c r="BK369" s="173" t="n">
        <f aca="false">ROUND(I369*H369,2)</f>
        <v>0</v>
      </c>
      <c r="BL369" s="4" t="s">
        <v>209</v>
      </c>
      <c r="BM369" s="172" t="s">
        <v>795</v>
      </c>
    </row>
    <row r="370" s="174" customFormat="true" ht="12.8" hidden="false" customHeight="false" outlineLevel="0" collapsed="false">
      <c r="B370" s="175"/>
      <c r="D370" s="176" t="s">
        <v>138</v>
      </c>
      <c r="E370" s="177"/>
      <c r="F370" s="178" t="s">
        <v>791</v>
      </c>
      <c r="H370" s="179" t="n">
        <v>9.4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138</v>
      </c>
      <c r="AU370" s="177" t="s">
        <v>136</v>
      </c>
      <c r="AV370" s="174" t="s">
        <v>136</v>
      </c>
      <c r="AW370" s="174" t="s">
        <v>31</v>
      </c>
      <c r="AX370" s="174" t="s">
        <v>79</v>
      </c>
      <c r="AY370" s="177" t="s">
        <v>128</v>
      </c>
    </row>
    <row r="371" s="28" customFormat="true" ht="24.15" hidden="false" customHeight="true" outlineLevel="0" collapsed="false">
      <c r="A371" s="23"/>
      <c r="B371" s="160"/>
      <c r="C371" s="161" t="s">
        <v>796</v>
      </c>
      <c r="D371" s="161" t="s">
        <v>131</v>
      </c>
      <c r="E371" s="162" t="s">
        <v>797</v>
      </c>
      <c r="F371" s="163" t="s">
        <v>798</v>
      </c>
      <c r="G371" s="164" t="s">
        <v>345</v>
      </c>
      <c r="H371" s="202"/>
      <c r="I371" s="166"/>
      <c r="J371" s="167" t="n">
        <f aca="false">ROUND(I371*H371,2)</f>
        <v>0</v>
      </c>
      <c r="K371" s="163" t="s">
        <v>144</v>
      </c>
      <c r="L371" s="24"/>
      <c r="M371" s="168"/>
      <c r="N371" s="169" t="s">
        <v>40</v>
      </c>
      <c r="O371" s="61"/>
      <c r="P371" s="170" t="n">
        <f aca="false">O371*H371</f>
        <v>0</v>
      </c>
      <c r="Q371" s="170" t="n">
        <v>0</v>
      </c>
      <c r="R371" s="170" t="n">
        <f aca="false">Q371*H371</f>
        <v>0</v>
      </c>
      <c r="S371" s="170" t="n">
        <v>0</v>
      </c>
      <c r="T371" s="171" t="n">
        <f aca="false"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72" t="s">
        <v>209</v>
      </c>
      <c r="AT371" s="172" t="s">
        <v>131</v>
      </c>
      <c r="AU371" s="172" t="s">
        <v>136</v>
      </c>
      <c r="AY371" s="4" t="s">
        <v>128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4" t="s">
        <v>136</v>
      </c>
      <c r="BK371" s="173" t="n">
        <f aca="false">ROUND(I371*H371,2)</f>
        <v>0</v>
      </c>
      <c r="BL371" s="4" t="s">
        <v>209</v>
      </c>
      <c r="BM371" s="172" t="s">
        <v>799</v>
      </c>
    </row>
    <row r="372" s="146" customFormat="true" ht="22.8" hidden="false" customHeight="true" outlineLevel="0" collapsed="false">
      <c r="B372" s="147"/>
      <c r="D372" s="148" t="s">
        <v>73</v>
      </c>
      <c r="E372" s="158" t="s">
        <v>800</v>
      </c>
      <c r="F372" s="158" t="s">
        <v>801</v>
      </c>
      <c r="I372" s="150"/>
      <c r="J372" s="159" t="n">
        <f aca="false">BK372</f>
        <v>0</v>
      </c>
      <c r="L372" s="147"/>
      <c r="M372" s="152"/>
      <c r="N372" s="153"/>
      <c r="O372" s="153"/>
      <c r="P372" s="154" t="n">
        <f aca="false">SUM(P373:P379)</f>
        <v>0</v>
      </c>
      <c r="Q372" s="153"/>
      <c r="R372" s="154" t="n">
        <f aca="false">SUM(R373:R379)</f>
        <v>0.0021515</v>
      </c>
      <c r="S372" s="153"/>
      <c r="T372" s="155" t="n">
        <f aca="false">SUM(T373:T379)</f>
        <v>0</v>
      </c>
      <c r="AR372" s="148" t="s">
        <v>136</v>
      </c>
      <c r="AT372" s="156" t="s">
        <v>73</v>
      </c>
      <c r="AU372" s="156" t="s">
        <v>79</v>
      </c>
      <c r="AY372" s="148" t="s">
        <v>128</v>
      </c>
      <c r="BK372" s="157" t="n">
        <f aca="false">SUM(BK373:BK379)</f>
        <v>0</v>
      </c>
    </row>
    <row r="373" s="28" customFormat="true" ht="24.15" hidden="false" customHeight="true" outlineLevel="0" collapsed="false">
      <c r="A373" s="23"/>
      <c r="B373" s="160"/>
      <c r="C373" s="161" t="s">
        <v>610</v>
      </c>
      <c r="D373" s="161" t="s">
        <v>131</v>
      </c>
      <c r="E373" s="162" t="s">
        <v>802</v>
      </c>
      <c r="F373" s="163" t="s">
        <v>803</v>
      </c>
      <c r="G373" s="164" t="s">
        <v>134</v>
      </c>
      <c r="H373" s="165" t="n">
        <v>8.275</v>
      </c>
      <c r="I373" s="166"/>
      <c r="J373" s="167" t="n">
        <f aca="false">ROUND(I373*H373,2)</f>
        <v>0</v>
      </c>
      <c r="K373" s="163" t="s">
        <v>144</v>
      </c>
      <c r="L373" s="24"/>
      <c r="M373" s="168"/>
      <c r="N373" s="169" t="s">
        <v>40</v>
      </c>
      <c r="O373" s="61"/>
      <c r="P373" s="170" t="n">
        <f aca="false">O373*H373</f>
        <v>0</v>
      </c>
      <c r="Q373" s="170" t="n">
        <v>8E-005</v>
      </c>
      <c r="R373" s="170" t="n">
        <f aca="false">Q373*H373</f>
        <v>0.000662</v>
      </c>
      <c r="S373" s="170" t="n">
        <v>0</v>
      </c>
      <c r="T373" s="171" t="n">
        <f aca="false">S373*H373</f>
        <v>0</v>
      </c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R373" s="172" t="s">
        <v>209</v>
      </c>
      <c r="AT373" s="172" t="s">
        <v>131</v>
      </c>
      <c r="AU373" s="172" t="s">
        <v>136</v>
      </c>
      <c r="AY373" s="4" t="s">
        <v>128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4" t="s">
        <v>136</v>
      </c>
      <c r="BK373" s="173" t="n">
        <f aca="false">ROUND(I373*H373,2)</f>
        <v>0</v>
      </c>
      <c r="BL373" s="4" t="s">
        <v>209</v>
      </c>
      <c r="BM373" s="172" t="s">
        <v>804</v>
      </c>
    </row>
    <row r="374" s="174" customFormat="true" ht="12.8" hidden="false" customHeight="false" outlineLevel="0" collapsed="false">
      <c r="B374" s="175"/>
      <c r="D374" s="176" t="s">
        <v>138</v>
      </c>
      <c r="E374" s="177"/>
      <c r="F374" s="178" t="s">
        <v>805</v>
      </c>
      <c r="H374" s="179" t="n">
        <v>8.275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138</v>
      </c>
      <c r="AU374" s="177" t="s">
        <v>136</v>
      </c>
      <c r="AV374" s="174" t="s">
        <v>136</v>
      </c>
      <c r="AW374" s="174" t="s">
        <v>31</v>
      </c>
      <c r="AX374" s="174" t="s">
        <v>79</v>
      </c>
      <c r="AY374" s="177" t="s">
        <v>128</v>
      </c>
    </row>
    <row r="375" s="28" customFormat="true" ht="24.15" hidden="false" customHeight="true" outlineLevel="0" collapsed="false">
      <c r="A375" s="23"/>
      <c r="B375" s="160"/>
      <c r="C375" s="161" t="s">
        <v>806</v>
      </c>
      <c r="D375" s="161" t="s">
        <v>131</v>
      </c>
      <c r="E375" s="162" t="s">
        <v>807</v>
      </c>
      <c r="F375" s="163" t="s">
        <v>808</v>
      </c>
      <c r="G375" s="164" t="s">
        <v>134</v>
      </c>
      <c r="H375" s="165" t="n">
        <v>8.275</v>
      </c>
      <c r="I375" s="166"/>
      <c r="J375" s="167" t="n">
        <f aca="false">ROUND(I375*H375,2)</f>
        <v>0</v>
      </c>
      <c r="K375" s="163" t="s">
        <v>144</v>
      </c>
      <c r="L375" s="24"/>
      <c r="M375" s="168"/>
      <c r="N375" s="169" t="s">
        <v>40</v>
      </c>
      <c r="O375" s="61"/>
      <c r="P375" s="170" t="n">
        <f aca="false">O375*H375</f>
        <v>0</v>
      </c>
      <c r="Q375" s="170" t="n">
        <v>0.00014</v>
      </c>
      <c r="R375" s="170" t="n">
        <f aca="false">Q375*H375</f>
        <v>0.0011585</v>
      </c>
      <c r="S375" s="170" t="n">
        <v>0</v>
      </c>
      <c r="T375" s="171" t="n">
        <f aca="false">S375*H375</f>
        <v>0</v>
      </c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R375" s="172" t="s">
        <v>209</v>
      </c>
      <c r="AT375" s="172" t="s">
        <v>131</v>
      </c>
      <c r="AU375" s="172" t="s">
        <v>136</v>
      </c>
      <c r="AY375" s="4" t="s">
        <v>128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4" t="s">
        <v>136</v>
      </c>
      <c r="BK375" s="173" t="n">
        <f aca="false">ROUND(I375*H375,2)</f>
        <v>0</v>
      </c>
      <c r="BL375" s="4" t="s">
        <v>209</v>
      </c>
      <c r="BM375" s="172" t="s">
        <v>809</v>
      </c>
    </row>
    <row r="376" s="174" customFormat="true" ht="12.8" hidden="false" customHeight="false" outlineLevel="0" collapsed="false">
      <c r="B376" s="175"/>
      <c r="D376" s="176" t="s">
        <v>138</v>
      </c>
      <c r="E376" s="177"/>
      <c r="F376" s="178" t="s">
        <v>810</v>
      </c>
      <c r="H376" s="179" t="n">
        <v>8.275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138</v>
      </c>
      <c r="AU376" s="177" t="s">
        <v>136</v>
      </c>
      <c r="AV376" s="174" t="s">
        <v>136</v>
      </c>
      <c r="AW376" s="174" t="s">
        <v>31</v>
      </c>
      <c r="AX376" s="174" t="s">
        <v>79</v>
      </c>
      <c r="AY376" s="177" t="s">
        <v>128</v>
      </c>
    </row>
    <row r="377" s="28" customFormat="true" ht="16.5" hidden="false" customHeight="true" outlineLevel="0" collapsed="false">
      <c r="A377" s="23"/>
      <c r="B377" s="160"/>
      <c r="C377" s="161" t="s">
        <v>811</v>
      </c>
      <c r="D377" s="161" t="s">
        <v>131</v>
      </c>
      <c r="E377" s="162" t="s">
        <v>812</v>
      </c>
      <c r="F377" s="163" t="s">
        <v>813</v>
      </c>
      <c r="G377" s="164" t="s">
        <v>134</v>
      </c>
      <c r="H377" s="165" t="n">
        <v>8.275</v>
      </c>
      <c r="I377" s="166"/>
      <c r="J377" s="167" t="n">
        <f aca="false">ROUND(I377*H377,2)</f>
        <v>0</v>
      </c>
      <c r="K377" s="163" t="s">
        <v>144</v>
      </c>
      <c r="L377" s="24"/>
      <c r="M377" s="168"/>
      <c r="N377" s="169" t="s">
        <v>40</v>
      </c>
      <c r="O377" s="61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R377" s="172" t="s">
        <v>209</v>
      </c>
      <c r="AT377" s="172" t="s">
        <v>131</v>
      </c>
      <c r="AU377" s="172" t="s">
        <v>136</v>
      </c>
      <c r="AY377" s="4" t="s">
        <v>128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4" t="s">
        <v>136</v>
      </c>
      <c r="BK377" s="173" t="n">
        <f aca="false">ROUND(I377*H377,2)</f>
        <v>0</v>
      </c>
      <c r="BL377" s="4" t="s">
        <v>209</v>
      </c>
      <c r="BM377" s="172" t="s">
        <v>814</v>
      </c>
    </row>
    <row r="378" s="28" customFormat="true" ht="16.5" hidden="false" customHeight="true" outlineLevel="0" collapsed="false">
      <c r="A378" s="23"/>
      <c r="B378" s="160"/>
      <c r="C378" s="161" t="s">
        <v>815</v>
      </c>
      <c r="D378" s="161" t="s">
        <v>131</v>
      </c>
      <c r="E378" s="162" t="s">
        <v>816</v>
      </c>
      <c r="F378" s="163" t="s">
        <v>817</v>
      </c>
      <c r="G378" s="164" t="s">
        <v>134</v>
      </c>
      <c r="H378" s="165" t="n">
        <v>8.275</v>
      </c>
      <c r="I378" s="166"/>
      <c r="J378" s="167" t="n">
        <f aca="false">ROUND(I378*H378,2)</f>
        <v>0</v>
      </c>
      <c r="K378" s="163" t="s">
        <v>144</v>
      </c>
      <c r="L378" s="24"/>
      <c r="M378" s="168"/>
      <c r="N378" s="169" t="s">
        <v>40</v>
      </c>
      <c r="O378" s="61"/>
      <c r="P378" s="170" t="n">
        <f aca="false">O378*H378</f>
        <v>0</v>
      </c>
      <c r="Q378" s="170" t="n">
        <v>4E-005</v>
      </c>
      <c r="R378" s="170" t="n">
        <f aca="false">Q378*H378</f>
        <v>0.000331</v>
      </c>
      <c r="S378" s="170" t="n">
        <v>0</v>
      </c>
      <c r="T378" s="171" t="n">
        <f aca="false">S378*H378</f>
        <v>0</v>
      </c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R378" s="172" t="s">
        <v>209</v>
      </c>
      <c r="AT378" s="172" t="s">
        <v>131</v>
      </c>
      <c r="AU378" s="172" t="s">
        <v>136</v>
      </c>
      <c r="AY378" s="4" t="s">
        <v>128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4" t="s">
        <v>136</v>
      </c>
      <c r="BK378" s="173" t="n">
        <f aca="false">ROUND(I378*H378,2)</f>
        <v>0</v>
      </c>
      <c r="BL378" s="4" t="s">
        <v>209</v>
      </c>
      <c r="BM378" s="172" t="s">
        <v>818</v>
      </c>
    </row>
    <row r="379" s="28" customFormat="true" ht="24.15" hidden="false" customHeight="true" outlineLevel="0" collapsed="false">
      <c r="A379" s="23"/>
      <c r="B379" s="160"/>
      <c r="C379" s="161" t="s">
        <v>819</v>
      </c>
      <c r="D379" s="161" t="s">
        <v>131</v>
      </c>
      <c r="E379" s="162" t="s">
        <v>820</v>
      </c>
      <c r="F379" s="163" t="s">
        <v>821</v>
      </c>
      <c r="G379" s="164" t="s">
        <v>345</v>
      </c>
      <c r="H379" s="202"/>
      <c r="I379" s="166"/>
      <c r="J379" s="167" t="n">
        <f aca="false">ROUND(I379*H379,2)</f>
        <v>0</v>
      </c>
      <c r="K379" s="163" t="s">
        <v>144</v>
      </c>
      <c r="L379" s="24"/>
      <c r="M379" s="168"/>
      <c r="N379" s="169" t="s">
        <v>40</v>
      </c>
      <c r="O379" s="61"/>
      <c r="P379" s="170" t="n">
        <f aca="false">O379*H379</f>
        <v>0</v>
      </c>
      <c r="Q379" s="170" t="n">
        <v>0</v>
      </c>
      <c r="R379" s="170" t="n">
        <f aca="false">Q379*H379</f>
        <v>0</v>
      </c>
      <c r="S379" s="170" t="n">
        <v>0</v>
      </c>
      <c r="T379" s="171" t="n">
        <f aca="false">S379*H379</f>
        <v>0</v>
      </c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R379" s="172" t="s">
        <v>209</v>
      </c>
      <c r="AT379" s="172" t="s">
        <v>131</v>
      </c>
      <c r="AU379" s="172" t="s">
        <v>136</v>
      </c>
      <c r="AY379" s="4" t="s">
        <v>128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4" t="s">
        <v>136</v>
      </c>
      <c r="BK379" s="173" t="n">
        <f aca="false">ROUND(I379*H379,2)</f>
        <v>0</v>
      </c>
      <c r="BL379" s="4" t="s">
        <v>209</v>
      </c>
      <c r="BM379" s="172" t="s">
        <v>822</v>
      </c>
    </row>
    <row r="380" s="146" customFormat="true" ht="22.8" hidden="false" customHeight="true" outlineLevel="0" collapsed="false">
      <c r="B380" s="147"/>
      <c r="D380" s="148" t="s">
        <v>73</v>
      </c>
      <c r="E380" s="158" t="s">
        <v>823</v>
      </c>
      <c r="F380" s="158" t="s">
        <v>824</v>
      </c>
      <c r="I380" s="150"/>
      <c r="J380" s="159" t="n">
        <f aca="false">BK380</f>
        <v>0</v>
      </c>
      <c r="L380" s="147"/>
      <c r="M380" s="152"/>
      <c r="N380" s="153"/>
      <c r="O380" s="153"/>
      <c r="P380" s="154" t="n">
        <f aca="false">SUM(P381:P405)</f>
        <v>0</v>
      </c>
      <c r="Q380" s="153"/>
      <c r="R380" s="154" t="n">
        <f aca="false">SUM(R381:R405)</f>
        <v>0.7232322</v>
      </c>
      <c r="S380" s="153"/>
      <c r="T380" s="155" t="n">
        <f aca="false">SUM(T381:T405)</f>
        <v>0</v>
      </c>
      <c r="AR380" s="148" t="s">
        <v>136</v>
      </c>
      <c r="AT380" s="156" t="s">
        <v>73</v>
      </c>
      <c r="AU380" s="156" t="s">
        <v>79</v>
      </c>
      <c r="AY380" s="148" t="s">
        <v>128</v>
      </c>
      <c r="BK380" s="157" t="n">
        <f aca="false">SUM(BK381:BK405)</f>
        <v>0</v>
      </c>
    </row>
    <row r="381" s="28" customFormat="true" ht="16.5" hidden="false" customHeight="true" outlineLevel="0" collapsed="false">
      <c r="A381" s="23"/>
      <c r="B381" s="160"/>
      <c r="C381" s="161" t="s">
        <v>825</v>
      </c>
      <c r="D381" s="161" t="s">
        <v>131</v>
      </c>
      <c r="E381" s="162" t="s">
        <v>826</v>
      </c>
      <c r="F381" s="163" t="s">
        <v>827</v>
      </c>
      <c r="G381" s="164" t="s">
        <v>134</v>
      </c>
      <c r="H381" s="165" t="n">
        <v>21.68</v>
      </c>
      <c r="I381" s="166"/>
      <c r="J381" s="167" t="n">
        <f aca="false">ROUND(I381*H381,2)</f>
        <v>0</v>
      </c>
      <c r="K381" s="163" t="s">
        <v>144</v>
      </c>
      <c r="L381" s="24"/>
      <c r="M381" s="168"/>
      <c r="N381" s="169" t="s">
        <v>40</v>
      </c>
      <c r="O381" s="61"/>
      <c r="P381" s="170" t="n">
        <f aca="false">O381*H381</f>
        <v>0</v>
      </c>
      <c r="Q381" s="170" t="n">
        <v>0.0003</v>
      </c>
      <c r="R381" s="170" t="n">
        <f aca="false">Q381*H381</f>
        <v>0.006504</v>
      </c>
      <c r="S381" s="170" t="n">
        <v>0</v>
      </c>
      <c r="T381" s="171" t="n">
        <f aca="false">S381*H381</f>
        <v>0</v>
      </c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R381" s="172" t="s">
        <v>209</v>
      </c>
      <c r="AT381" s="172" t="s">
        <v>131</v>
      </c>
      <c r="AU381" s="172" t="s">
        <v>136</v>
      </c>
      <c r="AY381" s="4" t="s">
        <v>128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4" t="s">
        <v>136</v>
      </c>
      <c r="BK381" s="173" t="n">
        <f aca="false">ROUND(I381*H381,2)</f>
        <v>0</v>
      </c>
      <c r="BL381" s="4" t="s">
        <v>209</v>
      </c>
      <c r="BM381" s="172" t="s">
        <v>828</v>
      </c>
    </row>
    <row r="382" s="174" customFormat="true" ht="12.8" hidden="false" customHeight="false" outlineLevel="0" collapsed="false">
      <c r="B382" s="175"/>
      <c r="D382" s="176" t="s">
        <v>138</v>
      </c>
      <c r="E382" s="177"/>
      <c r="F382" s="178" t="s">
        <v>829</v>
      </c>
      <c r="H382" s="179" t="n">
        <v>18.14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138</v>
      </c>
      <c r="AU382" s="177" t="s">
        <v>136</v>
      </c>
      <c r="AV382" s="174" t="s">
        <v>136</v>
      </c>
      <c r="AW382" s="174" t="s">
        <v>31</v>
      </c>
      <c r="AX382" s="174" t="s">
        <v>74</v>
      </c>
      <c r="AY382" s="177" t="s">
        <v>128</v>
      </c>
    </row>
    <row r="383" s="174" customFormat="true" ht="12.8" hidden="false" customHeight="false" outlineLevel="0" collapsed="false">
      <c r="B383" s="175"/>
      <c r="D383" s="176" t="s">
        <v>138</v>
      </c>
      <c r="E383" s="177"/>
      <c r="F383" s="178" t="s">
        <v>830</v>
      </c>
      <c r="H383" s="179" t="n">
        <v>3.54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138</v>
      </c>
      <c r="AU383" s="177" t="s">
        <v>136</v>
      </c>
      <c r="AV383" s="174" t="s">
        <v>136</v>
      </c>
      <c r="AW383" s="174" t="s">
        <v>31</v>
      </c>
      <c r="AX383" s="174" t="s">
        <v>74</v>
      </c>
      <c r="AY383" s="177" t="s">
        <v>128</v>
      </c>
    </row>
    <row r="384" s="184" customFormat="true" ht="12.8" hidden="false" customHeight="false" outlineLevel="0" collapsed="false">
      <c r="B384" s="185"/>
      <c r="D384" s="176" t="s">
        <v>138</v>
      </c>
      <c r="E384" s="186"/>
      <c r="F384" s="187" t="s">
        <v>148</v>
      </c>
      <c r="H384" s="188" t="n">
        <v>21.68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138</v>
      </c>
      <c r="AU384" s="186" t="s">
        <v>136</v>
      </c>
      <c r="AV384" s="184" t="s">
        <v>135</v>
      </c>
      <c r="AW384" s="184" t="s">
        <v>31</v>
      </c>
      <c r="AX384" s="184" t="s">
        <v>79</v>
      </c>
      <c r="AY384" s="186" t="s">
        <v>128</v>
      </c>
    </row>
    <row r="385" s="28" customFormat="true" ht="24.15" hidden="false" customHeight="true" outlineLevel="0" collapsed="false">
      <c r="A385" s="23"/>
      <c r="B385" s="160"/>
      <c r="C385" s="161" t="s">
        <v>831</v>
      </c>
      <c r="D385" s="161" t="s">
        <v>131</v>
      </c>
      <c r="E385" s="162" t="s">
        <v>832</v>
      </c>
      <c r="F385" s="163" t="s">
        <v>833</v>
      </c>
      <c r="G385" s="164" t="s">
        <v>134</v>
      </c>
      <c r="H385" s="165" t="n">
        <v>5.7</v>
      </c>
      <c r="I385" s="166"/>
      <c r="J385" s="167" t="n">
        <f aca="false">ROUND(I385*H385,2)</f>
        <v>0</v>
      </c>
      <c r="K385" s="163" t="s">
        <v>144</v>
      </c>
      <c r="L385" s="24"/>
      <c r="M385" s="168"/>
      <c r="N385" s="169" t="s">
        <v>40</v>
      </c>
      <c r="O385" s="61"/>
      <c r="P385" s="170" t="n">
        <f aca="false">O385*H385</f>
        <v>0</v>
      </c>
      <c r="Q385" s="170" t="n">
        <v>0.0015</v>
      </c>
      <c r="R385" s="170" t="n">
        <f aca="false">Q385*H385</f>
        <v>0.00855</v>
      </c>
      <c r="S385" s="170" t="n">
        <v>0</v>
      </c>
      <c r="T385" s="171" t="n">
        <f aca="false">S385*H385</f>
        <v>0</v>
      </c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R385" s="172" t="s">
        <v>209</v>
      </c>
      <c r="AT385" s="172" t="s">
        <v>131</v>
      </c>
      <c r="AU385" s="172" t="s">
        <v>136</v>
      </c>
      <c r="AY385" s="4" t="s">
        <v>128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4" t="s">
        <v>136</v>
      </c>
      <c r="BK385" s="173" t="n">
        <f aca="false">ROUND(I385*H385,2)</f>
        <v>0</v>
      </c>
      <c r="BL385" s="4" t="s">
        <v>209</v>
      </c>
      <c r="BM385" s="172" t="s">
        <v>834</v>
      </c>
    </row>
    <row r="386" s="174" customFormat="true" ht="12.8" hidden="false" customHeight="false" outlineLevel="0" collapsed="false">
      <c r="B386" s="175"/>
      <c r="D386" s="176" t="s">
        <v>138</v>
      </c>
      <c r="E386" s="177"/>
      <c r="F386" s="178" t="s">
        <v>835</v>
      </c>
      <c r="H386" s="179" t="n">
        <v>5.7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138</v>
      </c>
      <c r="AU386" s="177" t="s">
        <v>136</v>
      </c>
      <c r="AV386" s="174" t="s">
        <v>136</v>
      </c>
      <c r="AW386" s="174" t="s">
        <v>31</v>
      </c>
      <c r="AX386" s="174" t="s">
        <v>79</v>
      </c>
      <c r="AY386" s="177" t="s">
        <v>128</v>
      </c>
    </row>
    <row r="387" s="28" customFormat="true" ht="16.5" hidden="false" customHeight="true" outlineLevel="0" collapsed="false">
      <c r="A387" s="23"/>
      <c r="B387" s="160"/>
      <c r="C387" s="161" t="s">
        <v>836</v>
      </c>
      <c r="D387" s="161" t="s">
        <v>131</v>
      </c>
      <c r="E387" s="162" t="s">
        <v>837</v>
      </c>
      <c r="F387" s="163" t="s">
        <v>838</v>
      </c>
      <c r="G387" s="164" t="s">
        <v>220</v>
      </c>
      <c r="H387" s="165" t="n">
        <v>6</v>
      </c>
      <c r="I387" s="166"/>
      <c r="J387" s="167" t="n">
        <f aca="false">ROUND(I387*H387,2)</f>
        <v>0</v>
      </c>
      <c r="K387" s="163" t="s">
        <v>144</v>
      </c>
      <c r="L387" s="24"/>
      <c r="M387" s="168"/>
      <c r="N387" s="169" t="s">
        <v>40</v>
      </c>
      <c r="O387" s="61"/>
      <c r="P387" s="170" t="n">
        <f aca="false">O387*H387</f>
        <v>0</v>
      </c>
      <c r="Q387" s="170" t="n">
        <v>0.00021</v>
      </c>
      <c r="R387" s="170" t="n">
        <f aca="false">Q387*H387</f>
        <v>0.00126</v>
      </c>
      <c r="S387" s="170" t="n">
        <v>0</v>
      </c>
      <c r="T387" s="171" t="n">
        <f aca="false">S387*H387</f>
        <v>0</v>
      </c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R387" s="172" t="s">
        <v>209</v>
      </c>
      <c r="AT387" s="172" t="s">
        <v>131</v>
      </c>
      <c r="AU387" s="172" t="s">
        <v>136</v>
      </c>
      <c r="AY387" s="4" t="s">
        <v>128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4" t="s">
        <v>136</v>
      </c>
      <c r="BK387" s="173" t="n">
        <f aca="false">ROUND(I387*H387,2)</f>
        <v>0</v>
      </c>
      <c r="BL387" s="4" t="s">
        <v>209</v>
      </c>
      <c r="BM387" s="172" t="s">
        <v>839</v>
      </c>
    </row>
    <row r="388" s="174" customFormat="true" ht="12.8" hidden="false" customHeight="false" outlineLevel="0" collapsed="false">
      <c r="B388" s="175"/>
      <c r="D388" s="176" t="s">
        <v>138</v>
      </c>
      <c r="E388" s="177"/>
      <c r="F388" s="178" t="s">
        <v>840</v>
      </c>
      <c r="H388" s="179" t="n">
        <v>6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138</v>
      </c>
      <c r="AU388" s="177" t="s">
        <v>136</v>
      </c>
      <c r="AV388" s="174" t="s">
        <v>136</v>
      </c>
      <c r="AW388" s="174" t="s">
        <v>31</v>
      </c>
      <c r="AX388" s="174" t="s">
        <v>79</v>
      </c>
      <c r="AY388" s="177" t="s">
        <v>128</v>
      </c>
    </row>
    <row r="389" s="28" customFormat="true" ht="33" hidden="false" customHeight="true" outlineLevel="0" collapsed="false">
      <c r="A389" s="23"/>
      <c r="B389" s="160"/>
      <c r="C389" s="161" t="s">
        <v>841</v>
      </c>
      <c r="D389" s="161" t="s">
        <v>131</v>
      </c>
      <c r="E389" s="162" t="s">
        <v>842</v>
      </c>
      <c r="F389" s="163" t="s">
        <v>843</v>
      </c>
      <c r="G389" s="164" t="s">
        <v>134</v>
      </c>
      <c r="H389" s="165" t="n">
        <v>21.68</v>
      </c>
      <c r="I389" s="166"/>
      <c r="J389" s="167" t="n">
        <f aca="false">ROUND(I389*H389,2)</f>
        <v>0</v>
      </c>
      <c r="K389" s="163" t="s">
        <v>144</v>
      </c>
      <c r="L389" s="24"/>
      <c r="M389" s="168"/>
      <c r="N389" s="169" t="s">
        <v>40</v>
      </c>
      <c r="O389" s="61"/>
      <c r="P389" s="170" t="n">
        <f aca="false">O389*H389</f>
        <v>0</v>
      </c>
      <c r="Q389" s="170" t="n">
        <v>0.00909</v>
      </c>
      <c r="R389" s="170" t="n">
        <f aca="false">Q389*H389</f>
        <v>0.1970712</v>
      </c>
      <c r="S389" s="170" t="n">
        <v>0</v>
      </c>
      <c r="T389" s="171" t="n">
        <f aca="false">S389*H389</f>
        <v>0</v>
      </c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R389" s="172" t="s">
        <v>209</v>
      </c>
      <c r="AT389" s="172" t="s">
        <v>131</v>
      </c>
      <c r="AU389" s="172" t="s">
        <v>136</v>
      </c>
      <c r="AY389" s="4" t="s">
        <v>128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4" t="s">
        <v>136</v>
      </c>
      <c r="BK389" s="173" t="n">
        <f aca="false">ROUND(I389*H389,2)</f>
        <v>0</v>
      </c>
      <c r="BL389" s="4" t="s">
        <v>209</v>
      </c>
      <c r="BM389" s="172" t="s">
        <v>844</v>
      </c>
    </row>
    <row r="390" s="28" customFormat="true" ht="24.15" hidden="false" customHeight="true" outlineLevel="0" collapsed="false">
      <c r="A390" s="23"/>
      <c r="B390" s="160"/>
      <c r="C390" s="203" t="s">
        <v>845</v>
      </c>
      <c r="D390" s="203" t="s">
        <v>443</v>
      </c>
      <c r="E390" s="204" t="s">
        <v>846</v>
      </c>
      <c r="F390" s="205" t="s">
        <v>847</v>
      </c>
      <c r="G390" s="206" t="s">
        <v>134</v>
      </c>
      <c r="H390" s="207" t="n">
        <v>26.217</v>
      </c>
      <c r="I390" s="208"/>
      <c r="J390" s="209" t="n">
        <f aca="false">ROUND(I390*H390,2)</f>
        <v>0</v>
      </c>
      <c r="K390" s="205" t="s">
        <v>144</v>
      </c>
      <c r="L390" s="210"/>
      <c r="M390" s="211"/>
      <c r="N390" s="212" t="s">
        <v>40</v>
      </c>
      <c r="O390" s="61"/>
      <c r="P390" s="170" t="n">
        <f aca="false">O390*H390</f>
        <v>0</v>
      </c>
      <c r="Q390" s="170" t="n">
        <v>0.019</v>
      </c>
      <c r="R390" s="170" t="n">
        <f aca="false">Q390*H390</f>
        <v>0.498123</v>
      </c>
      <c r="S390" s="170" t="n">
        <v>0</v>
      </c>
      <c r="T390" s="171" t="n">
        <f aca="false">S390*H390</f>
        <v>0</v>
      </c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R390" s="172" t="s">
        <v>282</v>
      </c>
      <c r="AT390" s="172" t="s">
        <v>443</v>
      </c>
      <c r="AU390" s="172" t="s">
        <v>136</v>
      </c>
      <c r="AY390" s="4" t="s">
        <v>128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4" t="s">
        <v>136</v>
      </c>
      <c r="BK390" s="173" t="n">
        <f aca="false">ROUND(I390*H390,2)</f>
        <v>0</v>
      </c>
      <c r="BL390" s="4" t="s">
        <v>209</v>
      </c>
      <c r="BM390" s="172" t="s">
        <v>848</v>
      </c>
    </row>
    <row r="391" s="174" customFormat="true" ht="12.8" hidden="false" customHeight="false" outlineLevel="0" collapsed="false">
      <c r="B391" s="175"/>
      <c r="D391" s="176" t="s">
        <v>138</v>
      </c>
      <c r="F391" s="178" t="s">
        <v>849</v>
      </c>
      <c r="H391" s="179" t="n">
        <v>26.217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138</v>
      </c>
      <c r="AU391" s="177" t="s">
        <v>136</v>
      </c>
      <c r="AV391" s="174" t="s">
        <v>136</v>
      </c>
      <c r="AW391" s="174" t="s">
        <v>2</v>
      </c>
      <c r="AX391" s="174" t="s">
        <v>79</v>
      </c>
      <c r="AY391" s="177" t="s">
        <v>128</v>
      </c>
    </row>
    <row r="392" s="28" customFormat="true" ht="33" hidden="false" customHeight="true" outlineLevel="0" collapsed="false">
      <c r="A392" s="23"/>
      <c r="B392" s="160"/>
      <c r="C392" s="161" t="s">
        <v>850</v>
      </c>
      <c r="D392" s="161" t="s">
        <v>131</v>
      </c>
      <c r="E392" s="162" t="s">
        <v>851</v>
      </c>
      <c r="F392" s="163" t="s">
        <v>852</v>
      </c>
      <c r="G392" s="164" t="s">
        <v>134</v>
      </c>
      <c r="H392" s="165" t="n">
        <v>126.687</v>
      </c>
      <c r="I392" s="166"/>
      <c r="J392" s="167" t="n">
        <f aca="false">ROUND(I392*H392,2)</f>
        <v>0</v>
      </c>
      <c r="K392" s="163" t="s">
        <v>144</v>
      </c>
      <c r="L392" s="24"/>
      <c r="M392" s="168"/>
      <c r="N392" s="169" t="s">
        <v>40</v>
      </c>
      <c r="O392" s="61"/>
      <c r="P392" s="170" t="n">
        <f aca="false">O392*H392</f>
        <v>0</v>
      </c>
      <c r="Q392" s="170" t="n">
        <v>0</v>
      </c>
      <c r="R392" s="170" t="n">
        <f aca="false">Q392*H392</f>
        <v>0</v>
      </c>
      <c r="S392" s="170" t="n">
        <v>0</v>
      </c>
      <c r="T392" s="171" t="n">
        <f aca="false">S392*H392</f>
        <v>0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72" t="s">
        <v>209</v>
      </c>
      <c r="AT392" s="172" t="s">
        <v>131</v>
      </c>
      <c r="AU392" s="172" t="s">
        <v>136</v>
      </c>
      <c r="AY392" s="4" t="s">
        <v>128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4" t="s">
        <v>136</v>
      </c>
      <c r="BK392" s="173" t="n">
        <f aca="false">ROUND(I392*H392,2)</f>
        <v>0</v>
      </c>
      <c r="BL392" s="4" t="s">
        <v>209</v>
      </c>
      <c r="BM392" s="172" t="s">
        <v>853</v>
      </c>
    </row>
    <row r="393" s="28" customFormat="true" ht="24.15" hidden="false" customHeight="true" outlineLevel="0" collapsed="false">
      <c r="A393" s="23"/>
      <c r="B393" s="160"/>
      <c r="C393" s="161" t="s">
        <v>854</v>
      </c>
      <c r="D393" s="161" t="s">
        <v>131</v>
      </c>
      <c r="E393" s="162" t="s">
        <v>855</v>
      </c>
      <c r="F393" s="163" t="s">
        <v>856</v>
      </c>
      <c r="G393" s="164" t="s">
        <v>225</v>
      </c>
      <c r="H393" s="165" t="n">
        <v>15.3</v>
      </c>
      <c r="I393" s="166"/>
      <c r="J393" s="167" t="n">
        <f aca="false">ROUND(I393*H393,2)</f>
        <v>0</v>
      </c>
      <c r="K393" s="163" t="s">
        <v>144</v>
      </c>
      <c r="L393" s="24"/>
      <c r="M393" s="168"/>
      <c r="N393" s="169" t="s">
        <v>40</v>
      </c>
      <c r="O393" s="61"/>
      <c r="P393" s="170" t="n">
        <f aca="false">O393*H393</f>
        <v>0</v>
      </c>
      <c r="Q393" s="170" t="n">
        <v>0.0002</v>
      </c>
      <c r="R393" s="170" t="n">
        <f aca="false">Q393*H393</f>
        <v>0.00306</v>
      </c>
      <c r="S393" s="170" t="n">
        <v>0</v>
      </c>
      <c r="T393" s="171" t="n">
        <f aca="false">S393*H393</f>
        <v>0</v>
      </c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R393" s="172" t="s">
        <v>209</v>
      </c>
      <c r="AT393" s="172" t="s">
        <v>131</v>
      </c>
      <c r="AU393" s="172" t="s">
        <v>136</v>
      </c>
      <c r="AY393" s="4" t="s">
        <v>128</v>
      </c>
      <c r="BE393" s="173" t="n">
        <f aca="false">IF(N393="základní",J393,0)</f>
        <v>0</v>
      </c>
      <c r="BF393" s="173" t="n">
        <f aca="false">IF(N393="snížená",J393,0)</f>
        <v>0</v>
      </c>
      <c r="BG393" s="173" t="n">
        <f aca="false">IF(N393="zákl. přenesená",J393,0)</f>
        <v>0</v>
      </c>
      <c r="BH393" s="173" t="n">
        <f aca="false">IF(N393="sníž. přenesená",J393,0)</f>
        <v>0</v>
      </c>
      <c r="BI393" s="173" t="n">
        <f aca="false">IF(N393="nulová",J393,0)</f>
        <v>0</v>
      </c>
      <c r="BJ393" s="4" t="s">
        <v>136</v>
      </c>
      <c r="BK393" s="173" t="n">
        <f aca="false">ROUND(I393*H393,2)</f>
        <v>0</v>
      </c>
      <c r="BL393" s="4" t="s">
        <v>209</v>
      </c>
      <c r="BM393" s="172" t="s">
        <v>857</v>
      </c>
    </row>
    <row r="394" s="174" customFormat="true" ht="12.8" hidden="false" customHeight="false" outlineLevel="0" collapsed="false">
      <c r="B394" s="175"/>
      <c r="D394" s="176" t="s">
        <v>138</v>
      </c>
      <c r="E394" s="177"/>
      <c r="F394" s="178" t="s">
        <v>858</v>
      </c>
      <c r="H394" s="179" t="n">
        <v>12.9</v>
      </c>
      <c r="I394" s="180"/>
      <c r="L394" s="175"/>
      <c r="M394" s="181"/>
      <c r="N394" s="182"/>
      <c r="O394" s="182"/>
      <c r="P394" s="182"/>
      <c r="Q394" s="182"/>
      <c r="R394" s="182"/>
      <c r="S394" s="182"/>
      <c r="T394" s="183"/>
      <c r="AT394" s="177" t="s">
        <v>138</v>
      </c>
      <c r="AU394" s="177" t="s">
        <v>136</v>
      </c>
      <c r="AV394" s="174" t="s">
        <v>136</v>
      </c>
      <c r="AW394" s="174" t="s">
        <v>31</v>
      </c>
      <c r="AX394" s="174" t="s">
        <v>74</v>
      </c>
      <c r="AY394" s="177" t="s">
        <v>128</v>
      </c>
    </row>
    <row r="395" s="174" customFormat="true" ht="12.8" hidden="false" customHeight="false" outlineLevel="0" collapsed="false">
      <c r="B395" s="175"/>
      <c r="D395" s="176" t="s">
        <v>138</v>
      </c>
      <c r="E395" s="177"/>
      <c r="F395" s="178" t="s">
        <v>859</v>
      </c>
      <c r="H395" s="179" t="n">
        <v>2.4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138</v>
      </c>
      <c r="AU395" s="177" t="s">
        <v>136</v>
      </c>
      <c r="AV395" s="174" t="s">
        <v>136</v>
      </c>
      <c r="AW395" s="174" t="s">
        <v>31</v>
      </c>
      <c r="AX395" s="174" t="s">
        <v>74</v>
      </c>
      <c r="AY395" s="177" t="s">
        <v>128</v>
      </c>
    </row>
    <row r="396" s="184" customFormat="true" ht="12.8" hidden="false" customHeight="false" outlineLevel="0" collapsed="false">
      <c r="B396" s="185"/>
      <c r="D396" s="176" t="s">
        <v>138</v>
      </c>
      <c r="E396" s="186"/>
      <c r="F396" s="187" t="s">
        <v>148</v>
      </c>
      <c r="H396" s="188" t="n">
        <v>15.3</v>
      </c>
      <c r="I396" s="189"/>
      <c r="L396" s="185"/>
      <c r="M396" s="190"/>
      <c r="N396" s="191"/>
      <c r="O396" s="191"/>
      <c r="P396" s="191"/>
      <c r="Q396" s="191"/>
      <c r="R396" s="191"/>
      <c r="S396" s="191"/>
      <c r="T396" s="192"/>
      <c r="AT396" s="186" t="s">
        <v>138</v>
      </c>
      <c r="AU396" s="186" t="s">
        <v>136</v>
      </c>
      <c r="AV396" s="184" t="s">
        <v>135</v>
      </c>
      <c r="AW396" s="184" t="s">
        <v>31</v>
      </c>
      <c r="AX396" s="184" t="s">
        <v>79</v>
      </c>
      <c r="AY396" s="186" t="s">
        <v>128</v>
      </c>
    </row>
    <row r="397" s="28" customFormat="true" ht="24.15" hidden="false" customHeight="true" outlineLevel="0" collapsed="false">
      <c r="A397" s="23"/>
      <c r="B397" s="160"/>
      <c r="C397" s="161" t="s">
        <v>860</v>
      </c>
      <c r="D397" s="161" t="s">
        <v>131</v>
      </c>
      <c r="E397" s="162" t="s">
        <v>861</v>
      </c>
      <c r="F397" s="163" t="s">
        <v>862</v>
      </c>
      <c r="G397" s="164" t="s">
        <v>225</v>
      </c>
      <c r="H397" s="165" t="n">
        <v>9.4</v>
      </c>
      <c r="I397" s="166"/>
      <c r="J397" s="167" t="n">
        <f aca="false">ROUND(I397*H397,2)</f>
        <v>0</v>
      </c>
      <c r="K397" s="163" t="s">
        <v>144</v>
      </c>
      <c r="L397" s="24"/>
      <c r="M397" s="168"/>
      <c r="N397" s="169" t="s">
        <v>40</v>
      </c>
      <c r="O397" s="61"/>
      <c r="P397" s="170" t="n">
        <f aca="false">O397*H397</f>
        <v>0</v>
      </c>
      <c r="Q397" s="170" t="n">
        <v>0.00018</v>
      </c>
      <c r="R397" s="170" t="n">
        <f aca="false">Q397*H397</f>
        <v>0.001692</v>
      </c>
      <c r="S397" s="170" t="n">
        <v>0</v>
      </c>
      <c r="T397" s="171" t="n">
        <f aca="false">S397*H397</f>
        <v>0</v>
      </c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R397" s="172" t="s">
        <v>209</v>
      </c>
      <c r="AT397" s="172" t="s">
        <v>131</v>
      </c>
      <c r="AU397" s="172" t="s">
        <v>136</v>
      </c>
      <c r="AY397" s="4" t="s">
        <v>128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4" t="s">
        <v>136</v>
      </c>
      <c r="BK397" s="173" t="n">
        <f aca="false">ROUND(I397*H397,2)</f>
        <v>0</v>
      </c>
      <c r="BL397" s="4" t="s">
        <v>209</v>
      </c>
      <c r="BM397" s="172" t="s">
        <v>863</v>
      </c>
    </row>
    <row r="398" s="174" customFormat="true" ht="12.8" hidden="false" customHeight="false" outlineLevel="0" collapsed="false">
      <c r="B398" s="175"/>
      <c r="D398" s="176" t="s">
        <v>138</v>
      </c>
      <c r="E398" s="177"/>
      <c r="F398" s="178" t="s">
        <v>791</v>
      </c>
      <c r="H398" s="179" t="n">
        <v>9.4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138</v>
      </c>
      <c r="AU398" s="177" t="s">
        <v>136</v>
      </c>
      <c r="AV398" s="174" t="s">
        <v>136</v>
      </c>
      <c r="AW398" s="174" t="s">
        <v>31</v>
      </c>
      <c r="AX398" s="174" t="s">
        <v>79</v>
      </c>
      <c r="AY398" s="177" t="s">
        <v>128</v>
      </c>
    </row>
    <row r="399" s="28" customFormat="true" ht="24.15" hidden="false" customHeight="true" outlineLevel="0" collapsed="false">
      <c r="A399" s="23"/>
      <c r="B399" s="160"/>
      <c r="C399" s="161" t="s">
        <v>864</v>
      </c>
      <c r="D399" s="161" t="s">
        <v>131</v>
      </c>
      <c r="E399" s="162" t="s">
        <v>865</v>
      </c>
      <c r="F399" s="163" t="s">
        <v>866</v>
      </c>
      <c r="G399" s="164" t="s">
        <v>225</v>
      </c>
      <c r="H399" s="165" t="n">
        <v>2.8</v>
      </c>
      <c r="I399" s="166"/>
      <c r="J399" s="167" t="n">
        <f aca="false">ROUND(I399*H399,2)</f>
        <v>0</v>
      </c>
      <c r="K399" s="163" t="s">
        <v>144</v>
      </c>
      <c r="L399" s="24"/>
      <c r="M399" s="168"/>
      <c r="N399" s="169" t="s">
        <v>40</v>
      </c>
      <c r="O399" s="61"/>
      <c r="P399" s="170" t="n">
        <f aca="false">O399*H399</f>
        <v>0</v>
      </c>
      <c r="Q399" s="170" t="n">
        <v>0.002</v>
      </c>
      <c r="R399" s="170" t="n">
        <f aca="false">Q399*H399</f>
        <v>0.0056</v>
      </c>
      <c r="S399" s="170" t="n">
        <v>0</v>
      </c>
      <c r="T399" s="171" t="n">
        <f aca="false">S399*H399</f>
        <v>0</v>
      </c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R399" s="172" t="s">
        <v>209</v>
      </c>
      <c r="AT399" s="172" t="s">
        <v>131</v>
      </c>
      <c r="AU399" s="172" t="s">
        <v>136</v>
      </c>
      <c r="AY399" s="4" t="s">
        <v>128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4" t="s">
        <v>136</v>
      </c>
      <c r="BK399" s="173" t="n">
        <f aca="false">ROUND(I399*H399,2)</f>
        <v>0</v>
      </c>
      <c r="BL399" s="4" t="s">
        <v>209</v>
      </c>
      <c r="BM399" s="172" t="s">
        <v>867</v>
      </c>
    </row>
    <row r="400" s="174" customFormat="true" ht="12.8" hidden="false" customHeight="false" outlineLevel="0" collapsed="false">
      <c r="B400" s="175"/>
      <c r="D400" s="176" t="s">
        <v>138</v>
      </c>
      <c r="E400" s="177"/>
      <c r="F400" s="178" t="s">
        <v>868</v>
      </c>
      <c r="H400" s="179" t="n">
        <v>0.8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138</v>
      </c>
      <c r="AU400" s="177" t="s">
        <v>136</v>
      </c>
      <c r="AV400" s="174" t="s">
        <v>136</v>
      </c>
      <c r="AW400" s="174" t="s">
        <v>31</v>
      </c>
      <c r="AX400" s="174" t="s">
        <v>74</v>
      </c>
      <c r="AY400" s="177" t="s">
        <v>128</v>
      </c>
    </row>
    <row r="401" s="174" customFormat="true" ht="12.8" hidden="false" customHeight="false" outlineLevel="0" collapsed="false">
      <c r="B401" s="175"/>
      <c r="D401" s="176" t="s">
        <v>138</v>
      </c>
      <c r="E401" s="177"/>
      <c r="F401" s="178" t="s">
        <v>869</v>
      </c>
      <c r="H401" s="179" t="n">
        <v>2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138</v>
      </c>
      <c r="AU401" s="177" t="s">
        <v>136</v>
      </c>
      <c r="AV401" s="174" t="s">
        <v>136</v>
      </c>
      <c r="AW401" s="174" t="s">
        <v>31</v>
      </c>
      <c r="AX401" s="174" t="s">
        <v>74</v>
      </c>
      <c r="AY401" s="177" t="s">
        <v>128</v>
      </c>
    </row>
    <row r="402" s="184" customFormat="true" ht="12.8" hidden="false" customHeight="false" outlineLevel="0" collapsed="false">
      <c r="B402" s="185"/>
      <c r="D402" s="176" t="s">
        <v>138</v>
      </c>
      <c r="E402" s="186"/>
      <c r="F402" s="187" t="s">
        <v>148</v>
      </c>
      <c r="H402" s="188" t="n">
        <v>2.8</v>
      </c>
      <c r="I402" s="189"/>
      <c r="L402" s="185"/>
      <c r="M402" s="190"/>
      <c r="N402" s="191"/>
      <c r="O402" s="191"/>
      <c r="P402" s="191"/>
      <c r="Q402" s="191"/>
      <c r="R402" s="191"/>
      <c r="S402" s="191"/>
      <c r="T402" s="192"/>
      <c r="AT402" s="186" t="s">
        <v>138</v>
      </c>
      <c r="AU402" s="186" t="s">
        <v>136</v>
      </c>
      <c r="AV402" s="184" t="s">
        <v>135</v>
      </c>
      <c r="AW402" s="184" t="s">
        <v>31</v>
      </c>
      <c r="AX402" s="184" t="s">
        <v>79</v>
      </c>
      <c r="AY402" s="186" t="s">
        <v>128</v>
      </c>
    </row>
    <row r="403" s="28" customFormat="true" ht="24.15" hidden="false" customHeight="true" outlineLevel="0" collapsed="false">
      <c r="A403" s="23"/>
      <c r="B403" s="160"/>
      <c r="C403" s="161" t="s">
        <v>870</v>
      </c>
      <c r="D403" s="161" t="s">
        <v>131</v>
      </c>
      <c r="E403" s="162" t="s">
        <v>871</v>
      </c>
      <c r="F403" s="163" t="s">
        <v>872</v>
      </c>
      <c r="G403" s="164" t="s">
        <v>225</v>
      </c>
      <c r="H403" s="165" t="n">
        <v>1.4</v>
      </c>
      <c r="I403" s="166"/>
      <c r="J403" s="167" t="n">
        <f aca="false">ROUND(I403*H403,2)</f>
        <v>0</v>
      </c>
      <c r="K403" s="163" t="s">
        <v>144</v>
      </c>
      <c r="L403" s="24"/>
      <c r="M403" s="168"/>
      <c r="N403" s="169" t="s">
        <v>40</v>
      </c>
      <c r="O403" s="61"/>
      <c r="P403" s="170" t="n">
        <f aca="false">O403*H403</f>
        <v>0</v>
      </c>
      <c r="Q403" s="170" t="n">
        <v>0.00098</v>
      </c>
      <c r="R403" s="170" t="n">
        <f aca="false">Q403*H403</f>
        <v>0.001372</v>
      </c>
      <c r="S403" s="170" t="n">
        <v>0</v>
      </c>
      <c r="T403" s="171" t="n">
        <f aca="false">S403*H403</f>
        <v>0</v>
      </c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R403" s="172" t="s">
        <v>209</v>
      </c>
      <c r="AT403" s="172" t="s">
        <v>131</v>
      </c>
      <c r="AU403" s="172" t="s">
        <v>136</v>
      </c>
      <c r="AY403" s="4" t="s">
        <v>128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4" t="s">
        <v>136</v>
      </c>
      <c r="BK403" s="173" t="n">
        <f aca="false">ROUND(I403*H403,2)</f>
        <v>0</v>
      </c>
      <c r="BL403" s="4" t="s">
        <v>209</v>
      </c>
      <c r="BM403" s="172" t="s">
        <v>873</v>
      </c>
    </row>
    <row r="404" s="174" customFormat="true" ht="12.8" hidden="false" customHeight="false" outlineLevel="0" collapsed="false">
      <c r="B404" s="175"/>
      <c r="D404" s="176" t="s">
        <v>138</v>
      </c>
      <c r="E404" s="177"/>
      <c r="F404" s="178" t="s">
        <v>874</v>
      </c>
      <c r="H404" s="179" t="n">
        <v>1.4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138</v>
      </c>
      <c r="AU404" s="177" t="s">
        <v>136</v>
      </c>
      <c r="AV404" s="174" t="s">
        <v>136</v>
      </c>
      <c r="AW404" s="174" t="s">
        <v>31</v>
      </c>
      <c r="AX404" s="174" t="s">
        <v>79</v>
      </c>
      <c r="AY404" s="177" t="s">
        <v>128</v>
      </c>
    </row>
    <row r="405" s="28" customFormat="true" ht="24.15" hidden="false" customHeight="true" outlineLevel="0" collapsed="false">
      <c r="A405" s="23"/>
      <c r="B405" s="160"/>
      <c r="C405" s="161" t="s">
        <v>875</v>
      </c>
      <c r="D405" s="161" t="s">
        <v>131</v>
      </c>
      <c r="E405" s="162" t="s">
        <v>876</v>
      </c>
      <c r="F405" s="163" t="s">
        <v>877</v>
      </c>
      <c r="G405" s="164" t="s">
        <v>345</v>
      </c>
      <c r="H405" s="202"/>
      <c r="I405" s="166"/>
      <c r="J405" s="167" t="n">
        <f aca="false">ROUND(I405*H405,2)</f>
        <v>0</v>
      </c>
      <c r="K405" s="163" t="s">
        <v>144</v>
      </c>
      <c r="L405" s="24"/>
      <c r="M405" s="168"/>
      <c r="N405" s="169" t="s">
        <v>40</v>
      </c>
      <c r="O405" s="61"/>
      <c r="P405" s="170" t="n">
        <f aca="false">O405*H405</f>
        <v>0</v>
      </c>
      <c r="Q405" s="170" t="n">
        <v>0</v>
      </c>
      <c r="R405" s="170" t="n">
        <f aca="false">Q405*H405</f>
        <v>0</v>
      </c>
      <c r="S405" s="170" t="n">
        <v>0</v>
      </c>
      <c r="T405" s="171" t="n">
        <f aca="false">S405*H405</f>
        <v>0</v>
      </c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R405" s="172" t="s">
        <v>209</v>
      </c>
      <c r="AT405" s="172" t="s">
        <v>131</v>
      </c>
      <c r="AU405" s="172" t="s">
        <v>136</v>
      </c>
      <c r="AY405" s="4" t="s">
        <v>128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4" t="s">
        <v>136</v>
      </c>
      <c r="BK405" s="173" t="n">
        <f aca="false">ROUND(I405*H405,2)</f>
        <v>0</v>
      </c>
      <c r="BL405" s="4" t="s">
        <v>209</v>
      </c>
      <c r="BM405" s="172" t="s">
        <v>878</v>
      </c>
    </row>
    <row r="406" s="146" customFormat="true" ht="22.8" hidden="false" customHeight="true" outlineLevel="0" collapsed="false">
      <c r="B406" s="147"/>
      <c r="D406" s="148" t="s">
        <v>73</v>
      </c>
      <c r="E406" s="158" t="s">
        <v>879</v>
      </c>
      <c r="F406" s="158" t="s">
        <v>880</v>
      </c>
      <c r="I406" s="150"/>
      <c r="J406" s="159" t="n">
        <f aca="false">BK406</f>
        <v>0</v>
      </c>
      <c r="L406" s="147"/>
      <c r="M406" s="152"/>
      <c r="N406" s="153"/>
      <c r="O406" s="153"/>
      <c r="P406" s="154" t="n">
        <f aca="false">SUM(P407:P413)</f>
        <v>0</v>
      </c>
      <c r="Q406" s="153"/>
      <c r="R406" s="154" t="n">
        <f aca="false">SUM(R407:R413)</f>
        <v>0.0618925</v>
      </c>
      <c r="S406" s="153"/>
      <c r="T406" s="155" t="n">
        <f aca="false">SUM(T407:T413)</f>
        <v>0</v>
      </c>
      <c r="AR406" s="148" t="s">
        <v>136</v>
      </c>
      <c r="AT406" s="156" t="s">
        <v>73</v>
      </c>
      <c r="AU406" s="156" t="s">
        <v>79</v>
      </c>
      <c r="AY406" s="148" t="s">
        <v>128</v>
      </c>
      <c r="BK406" s="157" t="n">
        <f aca="false">SUM(BK407:BK413)</f>
        <v>0</v>
      </c>
    </row>
    <row r="407" s="28" customFormat="true" ht="33" hidden="false" customHeight="true" outlineLevel="0" collapsed="false">
      <c r="A407" s="23"/>
      <c r="B407" s="160"/>
      <c r="C407" s="161" t="s">
        <v>881</v>
      </c>
      <c r="D407" s="161" t="s">
        <v>131</v>
      </c>
      <c r="E407" s="162" t="s">
        <v>882</v>
      </c>
      <c r="F407" s="163" t="s">
        <v>883</v>
      </c>
      <c r="G407" s="164" t="s">
        <v>134</v>
      </c>
      <c r="H407" s="165" t="n">
        <v>123.785</v>
      </c>
      <c r="I407" s="166"/>
      <c r="J407" s="167" t="n">
        <f aca="false">ROUND(I407*H407,2)</f>
        <v>0</v>
      </c>
      <c r="K407" s="163" t="s">
        <v>144</v>
      </c>
      <c r="L407" s="24"/>
      <c r="M407" s="168"/>
      <c r="N407" s="169" t="s">
        <v>40</v>
      </c>
      <c r="O407" s="61"/>
      <c r="P407" s="170" t="n">
        <f aca="false">O407*H407</f>
        <v>0</v>
      </c>
      <c r="Q407" s="170" t="n">
        <v>0.00021</v>
      </c>
      <c r="R407" s="170" t="n">
        <f aca="false">Q407*H407</f>
        <v>0.02599485</v>
      </c>
      <c r="S407" s="170" t="n">
        <v>0</v>
      </c>
      <c r="T407" s="171" t="n">
        <f aca="false">S407*H407</f>
        <v>0</v>
      </c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R407" s="172" t="s">
        <v>209</v>
      </c>
      <c r="AT407" s="172" t="s">
        <v>131</v>
      </c>
      <c r="AU407" s="172" t="s">
        <v>136</v>
      </c>
      <c r="AY407" s="4" t="s">
        <v>128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4" t="s">
        <v>136</v>
      </c>
      <c r="BK407" s="173" t="n">
        <f aca="false">ROUND(I407*H407,2)</f>
        <v>0</v>
      </c>
      <c r="BL407" s="4" t="s">
        <v>209</v>
      </c>
      <c r="BM407" s="172" t="s">
        <v>884</v>
      </c>
    </row>
    <row r="408" s="174" customFormat="true" ht="12.8" hidden="false" customHeight="false" outlineLevel="0" collapsed="false">
      <c r="B408" s="175"/>
      <c r="D408" s="176" t="s">
        <v>138</v>
      </c>
      <c r="E408" s="177"/>
      <c r="F408" s="178" t="s">
        <v>885</v>
      </c>
      <c r="H408" s="179" t="n">
        <v>24.64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138</v>
      </c>
      <c r="AU408" s="177" t="s">
        <v>136</v>
      </c>
      <c r="AV408" s="174" t="s">
        <v>136</v>
      </c>
      <c r="AW408" s="174" t="s">
        <v>31</v>
      </c>
      <c r="AX408" s="174" t="s">
        <v>74</v>
      </c>
      <c r="AY408" s="177" t="s">
        <v>128</v>
      </c>
    </row>
    <row r="409" s="174" customFormat="true" ht="12.8" hidden="false" customHeight="false" outlineLevel="0" collapsed="false">
      <c r="B409" s="175"/>
      <c r="D409" s="176" t="s">
        <v>138</v>
      </c>
      <c r="E409" s="177"/>
      <c r="F409" s="178" t="s">
        <v>886</v>
      </c>
      <c r="H409" s="179" t="n">
        <v>43.47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138</v>
      </c>
      <c r="AU409" s="177" t="s">
        <v>136</v>
      </c>
      <c r="AV409" s="174" t="s">
        <v>136</v>
      </c>
      <c r="AW409" s="174" t="s">
        <v>31</v>
      </c>
      <c r="AX409" s="174" t="s">
        <v>74</v>
      </c>
      <c r="AY409" s="177" t="s">
        <v>128</v>
      </c>
    </row>
    <row r="410" s="174" customFormat="true" ht="12.8" hidden="false" customHeight="false" outlineLevel="0" collapsed="false">
      <c r="B410" s="175"/>
      <c r="D410" s="176" t="s">
        <v>138</v>
      </c>
      <c r="E410" s="177"/>
      <c r="F410" s="178" t="s">
        <v>887</v>
      </c>
      <c r="H410" s="179" t="n">
        <v>16.69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138</v>
      </c>
      <c r="AU410" s="177" t="s">
        <v>136</v>
      </c>
      <c r="AV410" s="174" t="s">
        <v>136</v>
      </c>
      <c r="AW410" s="174" t="s">
        <v>31</v>
      </c>
      <c r="AX410" s="174" t="s">
        <v>74</v>
      </c>
      <c r="AY410" s="177" t="s">
        <v>128</v>
      </c>
    </row>
    <row r="411" s="174" customFormat="true" ht="12.8" hidden="false" customHeight="false" outlineLevel="0" collapsed="false">
      <c r="B411" s="175"/>
      <c r="D411" s="176" t="s">
        <v>138</v>
      </c>
      <c r="E411" s="177"/>
      <c r="F411" s="178" t="s">
        <v>888</v>
      </c>
      <c r="H411" s="179" t="n">
        <v>38.985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138</v>
      </c>
      <c r="AU411" s="177" t="s">
        <v>136</v>
      </c>
      <c r="AV411" s="174" t="s">
        <v>136</v>
      </c>
      <c r="AW411" s="174" t="s">
        <v>31</v>
      </c>
      <c r="AX411" s="174" t="s">
        <v>74</v>
      </c>
      <c r="AY411" s="177" t="s">
        <v>128</v>
      </c>
    </row>
    <row r="412" s="184" customFormat="true" ht="12.8" hidden="false" customHeight="false" outlineLevel="0" collapsed="false">
      <c r="B412" s="185"/>
      <c r="D412" s="176" t="s">
        <v>138</v>
      </c>
      <c r="E412" s="186"/>
      <c r="F412" s="187" t="s">
        <v>148</v>
      </c>
      <c r="H412" s="188" t="n">
        <v>123.785</v>
      </c>
      <c r="I412" s="189"/>
      <c r="L412" s="185"/>
      <c r="M412" s="190"/>
      <c r="N412" s="191"/>
      <c r="O412" s="191"/>
      <c r="P412" s="191"/>
      <c r="Q412" s="191"/>
      <c r="R412" s="191"/>
      <c r="S412" s="191"/>
      <c r="T412" s="192"/>
      <c r="AT412" s="186" t="s">
        <v>138</v>
      </c>
      <c r="AU412" s="186" t="s">
        <v>136</v>
      </c>
      <c r="AV412" s="184" t="s">
        <v>135</v>
      </c>
      <c r="AW412" s="184" t="s">
        <v>31</v>
      </c>
      <c r="AX412" s="184" t="s">
        <v>79</v>
      </c>
      <c r="AY412" s="186" t="s">
        <v>128</v>
      </c>
    </row>
    <row r="413" s="28" customFormat="true" ht="24.15" hidden="false" customHeight="true" outlineLevel="0" collapsed="false">
      <c r="A413" s="23"/>
      <c r="B413" s="160"/>
      <c r="C413" s="161" t="s">
        <v>889</v>
      </c>
      <c r="D413" s="161" t="s">
        <v>131</v>
      </c>
      <c r="E413" s="162" t="s">
        <v>890</v>
      </c>
      <c r="F413" s="163" t="s">
        <v>891</v>
      </c>
      <c r="G413" s="164" t="s">
        <v>134</v>
      </c>
      <c r="H413" s="165" t="n">
        <v>123.785</v>
      </c>
      <c r="I413" s="166"/>
      <c r="J413" s="167" t="n">
        <f aca="false">ROUND(I413*H413,2)</f>
        <v>0</v>
      </c>
      <c r="K413" s="163" t="s">
        <v>144</v>
      </c>
      <c r="L413" s="24"/>
      <c r="M413" s="168"/>
      <c r="N413" s="169" t="s">
        <v>40</v>
      </c>
      <c r="O413" s="61"/>
      <c r="P413" s="170" t="n">
        <f aca="false">O413*H413</f>
        <v>0</v>
      </c>
      <c r="Q413" s="170" t="n">
        <v>0.00029</v>
      </c>
      <c r="R413" s="170" t="n">
        <f aca="false">Q413*H413</f>
        <v>0.03589765</v>
      </c>
      <c r="S413" s="170" t="n">
        <v>0</v>
      </c>
      <c r="T413" s="171" t="n">
        <f aca="false">S413*H413</f>
        <v>0</v>
      </c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R413" s="172" t="s">
        <v>209</v>
      </c>
      <c r="AT413" s="172" t="s">
        <v>131</v>
      </c>
      <c r="AU413" s="172" t="s">
        <v>136</v>
      </c>
      <c r="AY413" s="4" t="s">
        <v>128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4" t="s">
        <v>136</v>
      </c>
      <c r="BK413" s="173" t="n">
        <f aca="false">ROUND(I413*H413,2)</f>
        <v>0</v>
      </c>
      <c r="BL413" s="4" t="s">
        <v>209</v>
      </c>
      <c r="BM413" s="172" t="s">
        <v>892</v>
      </c>
    </row>
    <row r="414" s="146" customFormat="true" ht="25.9" hidden="false" customHeight="true" outlineLevel="0" collapsed="false">
      <c r="B414" s="147"/>
      <c r="D414" s="148" t="s">
        <v>73</v>
      </c>
      <c r="E414" s="149" t="s">
        <v>893</v>
      </c>
      <c r="F414" s="149" t="s">
        <v>894</v>
      </c>
      <c r="I414" s="150"/>
      <c r="J414" s="151" t="n">
        <f aca="false">BK414</f>
        <v>0</v>
      </c>
      <c r="L414" s="147"/>
      <c r="M414" s="152"/>
      <c r="N414" s="153"/>
      <c r="O414" s="153"/>
      <c r="P414" s="154" t="n">
        <f aca="false">SUM(P415:P424)</f>
        <v>0</v>
      </c>
      <c r="Q414" s="153"/>
      <c r="R414" s="154" t="n">
        <f aca="false">SUM(R415:R424)</f>
        <v>0</v>
      </c>
      <c r="S414" s="153"/>
      <c r="T414" s="155" t="n">
        <f aca="false">SUM(T415:T424)</f>
        <v>0</v>
      </c>
      <c r="AR414" s="148" t="s">
        <v>135</v>
      </c>
      <c r="AT414" s="156" t="s">
        <v>73</v>
      </c>
      <c r="AU414" s="156" t="s">
        <v>74</v>
      </c>
      <c r="AY414" s="148" t="s">
        <v>128</v>
      </c>
      <c r="BK414" s="157" t="n">
        <f aca="false">SUM(BK415:BK424)</f>
        <v>0</v>
      </c>
    </row>
    <row r="415" s="28" customFormat="true" ht="16.5" hidden="false" customHeight="true" outlineLevel="0" collapsed="false">
      <c r="A415" s="23"/>
      <c r="B415" s="160"/>
      <c r="C415" s="161" t="s">
        <v>895</v>
      </c>
      <c r="D415" s="161" t="s">
        <v>131</v>
      </c>
      <c r="E415" s="162" t="s">
        <v>896</v>
      </c>
      <c r="F415" s="163" t="s">
        <v>897</v>
      </c>
      <c r="G415" s="164" t="s">
        <v>898</v>
      </c>
      <c r="H415" s="165" t="n">
        <v>5</v>
      </c>
      <c r="I415" s="166"/>
      <c r="J415" s="167" t="n">
        <f aca="false">ROUND(I415*H415,2)</f>
        <v>0</v>
      </c>
      <c r="K415" s="163" t="s">
        <v>144</v>
      </c>
      <c r="L415" s="24"/>
      <c r="M415" s="168"/>
      <c r="N415" s="169" t="s">
        <v>40</v>
      </c>
      <c r="O415" s="61"/>
      <c r="P415" s="170" t="n">
        <f aca="false">O415*H415</f>
        <v>0</v>
      </c>
      <c r="Q415" s="170" t="n">
        <v>0</v>
      </c>
      <c r="R415" s="170" t="n">
        <f aca="false">Q415*H415</f>
        <v>0</v>
      </c>
      <c r="S415" s="170" t="n">
        <v>0</v>
      </c>
      <c r="T415" s="171" t="n">
        <f aca="false">S415*H415</f>
        <v>0</v>
      </c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R415" s="172" t="s">
        <v>899</v>
      </c>
      <c r="AT415" s="172" t="s">
        <v>131</v>
      </c>
      <c r="AU415" s="172" t="s">
        <v>79</v>
      </c>
      <c r="AY415" s="4" t="s">
        <v>128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4" t="s">
        <v>136</v>
      </c>
      <c r="BK415" s="173" t="n">
        <f aca="false">ROUND(I415*H415,2)</f>
        <v>0</v>
      </c>
      <c r="BL415" s="4" t="s">
        <v>899</v>
      </c>
      <c r="BM415" s="172" t="s">
        <v>900</v>
      </c>
    </row>
    <row r="416" s="174" customFormat="true" ht="12.8" hidden="false" customHeight="false" outlineLevel="0" collapsed="false">
      <c r="B416" s="175"/>
      <c r="D416" s="176" t="s">
        <v>138</v>
      </c>
      <c r="E416" s="177"/>
      <c r="F416" s="178" t="s">
        <v>901</v>
      </c>
      <c r="H416" s="179" t="n">
        <v>5</v>
      </c>
      <c r="I416" s="180"/>
      <c r="L416" s="175"/>
      <c r="M416" s="181"/>
      <c r="N416" s="182"/>
      <c r="O416" s="182"/>
      <c r="P416" s="182"/>
      <c r="Q416" s="182"/>
      <c r="R416" s="182"/>
      <c r="S416" s="182"/>
      <c r="T416" s="183"/>
      <c r="AT416" s="177" t="s">
        <v>138</v>
      </c>
      <c r="AU416" s="177" t="s">
        <v>79</v>
      </c>
      <c r="AV416" s="174" t="s">
        <v>136</v>
      </c>
      <c r="AW416" s="174" t="s">
        <v>31</v>
      </c>
      <c r="AX416" s="174" t="s">
        <v>74</v>
      </c>
      <c r="AY416" s="177" t="s">
        <v>128</v>
      </c>
    </row>
    <row r="417" s="184" customFormat="true" ht="12.8" hidden="false" customHeight="false" outlineLevel="0" collapsed="false">
      <c r="B417" s="185"/>
      <c r="D417" s="176" t="s">
        <v>138</v>
      </c>
      <c r="E417" s="186"/>
      <c r="F417" s="187" t="s">
        <v>148</v>
      </c>
      <c r="H417" s="188" t="n">
        <v>5</v>
      </c>
      <c r="I417" s="189"/>
      <c r="L417" s="185"/>
      <c r="M417" s="190"/>
      <c r="N417" s="191"/>
      <c r="O417" s="191"/>
      <c r="P417" s="191"/>
      <c r="Q417" s="191"/>
      <c r="R417" s="191"/>
      <c r="S417" s="191"/>
      <c r="T417" s="192"/>
      <c r="AT417" s="186" t="s">
        <v>138</v>
      </c>
      <c r="AU417" s="186" t="s">
        <v>79</v>
      </c>
      <c r="AV417" s="184" t="s">
        <v>135</v>
      </c>
      <c r="AW417" s="184" t="s">
        <v>31</v>
      </c>
      <c r="AX417" s="184" t="s">
        <v>79</v>
      </c>
      <c r="AY417" s="186" t="s">
        <v>128</v>
      </c>
    </row>
    <row r="418" s="28" customFormat="true" ht="16.5" hidden="false" customHeight="true" outlineLevel="0" collapsed="false">
      <c r="A418" s="23"/>
      <c r="B418" s="160"/>
      <c r="C418" s="161" t="s">
        <v>902</v>
      </c>
      <c r="D418" s="161" t="s">
        <v>131</v>
      </c>
      <c r="E418" s="162" t="s">
        <v>903</v>
      </c>
      <c r="F418" s="163" t="s">
        <v>904</v>
      </c>
      <c r="G418" s="164" t="s">
        <v>898</v>
      </c>
      <c r="H418" s="165" t="n">
        <v>5</v>
      </c>
      <c r="I418" s="166"/>
      <c r="J418" s="167" t="n">
        <f aca="false">ROUND(I418*H418,2)</f>
        <v>0</v>
      </c>
      <c r="K418" s="163" t="s">
        <v>144</v>
      </c>
      <c r="L418" s="24"/>
      <c r="M418" s="168"/>
      <c r="N418" s="169" t="s">
        <v>40</v>
      </c>
      <c r="O418" s="61"/>
      <c r="P418" s="170" t="n">
        <f aca="false">O418*H418</f>
        <v>0</v>
      </c>
      <c r="Q418" s="170" t="n">
        <v>0</v>
      </c>
      <c r="R418" s="170" t="n">
        <f aca="false">Q418*H418</f>
        <v>0</v>
      </c>
      <c r="S418" s="170" t="n">
        <v>0</v>
      </c>
      <c r="T418" s="171" t="n">
        <f aca="false">S418*H418</f>
        <v>0</v>
      </c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R418" s="172" t="s">
        <v>899</v>
      </c>
      <c r="AT418" s="172" t="s">
        <v>131</v>
      </c>
      <c r="AU418" s="172" t="s">
        <v>79</v>
      </c>
      <c r="AY418" s="4" t="s">
        <v>128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4" t="s">
        <v>136</v>
      </c>
      <c r="BK418" s="173" t="n">
        <f aca="false">ROUND(I418*H418,2)</f>
        <v>0</v>
      </c>
      <c r="BL418" s="4" t="s">
        <v>899</v>
      </c>
      <c r="BM418" s="172" t="s">
        <v>905</v>
      </c>
    </row>
    <row r="419" s="174" customFormat="true" ht="12.8" hidden="false" customHeight="false" outlineLevel="0" collapsed="false">
      <c r="B419" s="175"/>
      <c r="D419" s="176" t="s">
        <v>138</v>
      </c>
      <c r="E419" s="177"/>
      <c r="F419" s="178" t="s">
        <v>906</v>
      </c>
      <c r="H419" s="179" t="n">
        <v>5</v>
      </c>
      <c r="I419" s="180"/>
      <c r="L419" s="175"/>
      <c r="M419" s="181"/>
      <c r="N419" s="182"/>
      <c r="O419" s="182"/>
      <c r="P419" s="182"/>
      <c r="Q419" s="182"/>
      <c r="R419" s="182"/>
      <c r="S419" s="182"/>
      <c r="T419" s="183"/>
      <c r="AT419" s="177" t="s">
        <v>138</v>
      </c>
      <c r="AU419" s="177" t="s">
        <v>79</v>
      </c>
      <c r="AV419" s="174" t="s">
        <v>136</v>
      </c>
      <c r="AW419" s="174" t="s">
        <v>31</v>
      </c>
      <c r="AX419" s="174" t="s">
        <v>74</v>
      </c>
      <c r="AY419" s="177" t="s">
        <v>128</v>
      </c>
    </row>
    <row r="420" s="184" customFormat="true" ht="12.8" hidden="false" customHeight="false" outlineLevel="0" collapsed="false">
      <c r="B420" s="185"/>
      <c r="D420" s="176" t="s">
        <v>138</v>
      </c>
      <c r="E420" s="186"/>
      <c r="F420" s="187" t="s">
        <v>148</v>
      </c>
      <c r="H420" s="188" t="n">
        <v>5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138</v>
      </c>
      <c r="AU420" s="186" t="s">
        <v>79</v>
      </c>
      <c r="AV420" s="184" t="s">
        <v>135</v>
      </c>
      <c r="AW420" s="184" t="s">
        <v>31</v>
      </c>
      <c r="AX420" s="184" t="s">
        <v>79</v>
      </c>
      <c r="AY420" s="186" t="s">
        <v>128</v>
      </c>
    </row>
    <row r="421" s="28" customFormat="true" ht="16.5" hidden="false" customHeight="true" outlineLevel="0" collapsed="false">
      <c r="A421" s="23"/>
      <c r="B421" s="160"/>
      <c r="C421" s="161" t="s">
        <v>907</v>
      </c>
      <c r="D421" s="161" t="s">
        <v>131</v>
      </c>
      <c r="E421" s="162" t="s">
        <v>908</v>
      </c>
      <c r="F421" s="163" t="s">
        <v>909</v>
      </c>
      <c r="G421" s="164" t="s">
        <v>898</v>
      </c>
      <c r="H421" s="165" t="n">
        <v>9</v>
      </c>
      <c r="I421" s="166"/>
      <c r="J421" s="167" t="n">
        <f aca="false">ROUND(I421*H421,2)</f>
        <v>0</v>
      </c>
      <c r="K421" s="163" t="s">
        <v>144</v>
      </c>
      <c r="L421" s="24"/>
      <c r="M421" s="168"/>
      <c r="N421" s="169" t="s">
        <v>40</v>
      </c>
      <c r="O421" s="61"/>
      <c r="P421" s="170" t="n">
        <f aca="false">O421*H421</f>
        <v>0</v>
      </c>
      <c r="Q421" s="170" t="n">
        <v>0</v>
      </c>
      <c r="R421" s="170" t="n">
        <f aca="false">Q421*H421</f>
        <v>0</v>
      </c>
      <c r="S421" s="170" t="n">
        <v>0</v>
      </c>
      <c r="T421" s="171" t="n">
        <f aca="false">S421*H421</f>
        <v>0</v>
      </c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R421" s="172" t="s">
        <v>899</v>
      </c>
      <c r="AT421" s="172" t="s">
        <v>131</v>
      </c>
      <c r="AU421" s="172" t="s">
        <v>79</v>
      </c>
      <c r="AY421" s="4" t="s">
        <v>128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4" t="s">
        <v>136</v>
      </c>
      <c r="BK421" s="173" t="n">
        <f aca="false">ROUND(I421*H421,2)</f>
        <v>0</v>
      </c>
      <c r="BL421" s="4" t="s">
        <v>899</v>
      </c>
      <c r="BM421" s="172" t="s">
        <v>910</v>
      </c>
    </row>
    <row r="422" s="174" customFormat="true" ht="12.8" hidden="false" customHeight="false" outlineLevel="0" collapsed="false">
      <c r="B422" s="175"/>
      <c r="D422" s="176" t="s">
        <v>138</v>
      </c>
      <c r="E422" s="177"/>
      <c r="F422" s="178" t="s">
        <v>911</v>
      </c>
      <c r="H422" s="179" t="n">
        <v>2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138</v>
      </c>
      <c r="AU422" s="177" t="s">
        <v>79</v>
      </c>
      <c r="AV422" s="174" t="s">
        <v>136</v>
      </c>
      <c r="AW422" s="174" t="s">
        <v>31</v>
      </c>
      <c r="AX422" s="174" t="s">
        <v>74</v>
      </c>
      <c r="AY422" s="177" t="s">
        <v>128</v>
      </c>
    </row>
    <row r="423" s="174" customFormat="true" ht="12.8" hidden="false" customHeight="false" outlineLevel="0" collapsed="false">
      <c r="B423" s="175"/>
      <c r="D423" s="176" t="s">
        <v>138</v>
      </c>
      <c r="E423" s="177"/>
      <c r="F423" s="178" t="s">
        <v>912</v>
      </c>
      <c r="H423" s="179" t="n">
        <v>7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138</v>
      </c>
      <c r="AU423" s="177" t="s">
        <v>79</v>
      </c>
      <c r="AV423" s="174" t="s">
        <v>136</v>
      </c>
      <c r="AW423" s="174" t="s">
        <v>31</v>
      </c>
      <c r="AX423" s="174" t="s">
        <v>74</v>
      </c>
      <c r="AY423" s="177" t="s">
        <v>128</v>
      </c>
    </row>
    <row r="424" s="184" customFormat="true" ht="12.8" hidden="false" customHeight="false" outlineLevel="0" collapsed="false">
      <c r="B424" s="185"/>
      <c r="D424" s="176" t="s">
        <v>138</v>
      </c>
      <c r="E424" s="186"/>
      <c r="F424" s="187" t="s">
        <v>148</v>
      </c>
      <c r="H424" s="188" t="n">
        <v>9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138</v>
      </c>
      <c r="AU424" s="186" t="s">
        <v>79</v>
      </c>
      <c r="AV424" s="184" t="s">
        <v>135</v>
      </c>
      <c r="AW424" s="184" t="s">
        <v>31</v>
      </c>
      <c r="AX424" s="184" t="s">
        <v>79</v>
      </c>
      <c r="AY424" s="186" t="s">
        <v>128</v>
      </c>
    </row>
    <row r="425" s="146" customFormat="true" ht="25.9" hidden="false" customHeight="true" outlineLevel="0" collapsed="false">
      <c r="B425" s="147"/>
      <c r="D425" s="148" t="s">
        <v>73</v>
      </c>
      <c r="E425" s="149" t="s">
        <v>913</v>
      </c>
      <c r="F425" s="149" t="s">
        <v>914</v>
      </c>
      <c r="I425" s="150"/>
      <c r="J425" s="151" t="n">
        <f aca="false">BK425</f>
        <v>0</v>
      </c>
      <c r="L425" s="147"/>
      <c r="M425" s="152"/>
      <c r="N425" s="153"/>
      <c r="O425" s="153"/>
      <c r="P425" s="154" t="n">
        <f aca="false">P426+P428+P430</f>
        <v>0</v>
      </c>
      <c r="Q425" s="153"/>
      <c r="R425" s="154" t="n">
        <f aca="false">R426+R428+R430</f>
        <v>0</v>
      </c>
      <c r="S425" s="153"/>
      <c r="T425" s="155" t="n">
        <f aca="false">T426+T428+T430</f>
        <v>0</v>
      </c>
      <c r="AR425" s="148" t="s">
        <v>156</v>
      </c>
      <c r="AT425" s="156" t="s">
        <v>73</v>
      </c>
      <c r="AU425" s="156" t="s">
        <v>74</v>
      </c>
      <c r="AY425" s="148" t="s">
        <v>128</v>
      </c>
      <c r="BK425" s="157" t="n">
        <f aca="false">BK426+BK428+BK430</f>
        <v>0</v>
      </c>
    </row>
    <row r="426" s="146" customFormat="true" ht="22.8" hidden="false" customHeight="true" outlineLevel="0" collapsed="false">
      <c r="B426" s="147"/>
      <c r="D426" s="148" t="s">
        <v>73</v>
      </c>
      <c r="E426" s="158" t="s">
        <v>915</v>
      </c>
      <c r="F426" s="158" t="s">
        <v>916</v>
      </c>
      <c r="I426" s="150"/>
      <c r="J426" s="159" t="n">
        <f aca="false">BK426</f>
        <v>0</v>
      </c>
      <c r="L426" s="147"/>
      <c r="M426" s="152"/>
      <c r="N426" s="153"/>
      <c r="O426" s="153"/>
      <c r="P426" s="154" t="n">
        <f aca="false">P427</f>
        <v>0</v>
      </c>
      <c r="Q426" s="153"/>
      <c r="R426" s="154" t="n">
        <f aca="false">R427</f>
        <v>0</v>
      </c>
      <c r="S426" s="153"/>
      <c r="T426" s="155" t="n">
        <f aca="false">T427</f>
        <v>0</v>
      </c>
      <c r="AR426" s="148" t="s">
        <v>156</v>
      </c>
      <c r="AT426" s="156" t="s">
        <v>73</v>
      </c>
      <c r="AU426" s="156" t="s">
        <v>79</v>
      </c>
      <c r="AY426" s="148" t="s">
        <v>128</v>
      </c>
      <c r="BK426" s="157" t="n">
        <f aca="false">BK427</f>
        <v>0</v>
      </c>
    </row>
    <row r="427" s="28" customFormat="true" ht="16.5" hidden="false" customHeight="true" outlineLevel="0" collapsed="false">
      <c r="A427" s="23"/>
      <c r="B427" s="160"/>
      <c r="C427" s="161" t="s">
        <v>917</v>
      </c>
      <c r="D427" s="161" t="s">
        <v>131</v>
      </c>
      <c r="E427" s="162" t="s">
        <v>918</v>
      </c>
      <c r="F427" s="163" t="s">
        <v>919</v>
      </c>
      <c r="G427" s="164" t="s">
        <v>198</v>
      </c>
      <c r="H427" s="165" t="n">
        <v>1</v>
      </c>
      <c r="I427" s="166"/>
      <c r="J427" s="167" t="n">
        <f aca="false">ROUND(I427*H427,2)</f>
        <v>0</v>
      </c>
      <c r="K427" s="163" t="s">
        <v>144</v>
      </c>
      <c r="L427" s="24"/>
      <c r="M427" s="168"/>
      <c r="N427" s="169" t="s">
        <v>40</v>
      </c>
      <c r="O427" s="61"/>
      <c r="P427" s="170" t="n">
        <f aca="false">O427*H427</f>
        <v>0</v>
      </c>
      <c r="Q427" s="170" t="n">
        <v>0</v>
      </c>
      <c r="R427" s="170" t="n">
        <f aca="false">Q427*H427</f>
        <v>0</v>
      </c>
      <c r="S427" s="170" t="n">
        <v>0</v>
      </c>
      <c r="T427" s="171" t="n">
        <f aca="false">S427*H427</f>
        <v>0</v>
      </c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R427" s="172" t="s">
        <v>920</v>
      </c>
      <c r="AT427" s="172" t="s">
        <v>131</v>
      </c>
      <c r="AU427" s="172" t="s">
        <v>136</v>
      </c>
      <c r="AY427" s="4" t="s">
        <v>128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4" t="s">
        <v>136</v>
      </c>
      <c r="BK427" s="173" t="n">
        <f aca="false">ROUND(I427*H427,2)</f>
        <v>0</v>
      </c>
      <c r="BL427" s="4" t="s">
        <v>920</v>
      </c>
      <c r="BM427" s="172" t="s">
        <v>921</v>
      </c>
    </row>
    <row r="428" s="146" customFormat="true" ht="22.8" hidden="false" customHeight="true" outlineLevel="0" collapsed="false">
      <c r="B428" s="147"/>
      <c r="D428" s="148" t="s">
        <v>73</v>
      </c>
      <c r="E428" s="158" t="s">
        <v>922</v>
      </c>
      <c r="F428" s="158" t="s">
        <v>923</v>
      </c>
      <c r="I428" s="150"/>
      <c r="J428" s="159" t="n">
        <f aca="false">BK428</f>
        <v>0</v>
      </c>
      <c r="L428" s="147"/>
      <c r="M428" s="152"/>
      <c r="N428" s="153"/>
      <c r="O428" s="153"/>
      <c r="P428" s="154" t="n">
        <f aca="false">P429</f>
        <v>0</v>
      </c>
      <c r="Q428" s="153"/>
      <c r="R428" s="154" t="n">
        <f aca="false">R429</f>
        <v>0</v>
      </c>
      <c r="S428" s="153"/>
      <c r="T428" s="155" t="n">
        <f aca="false">T429</f>
        <v>0</v>
      </c>
      <c r="AR428" s="148" t="s">
        <v>156</v>
      </c>
      <c r="AT428" s="156" t="s">
        <v>73</v>
      </c>
      <c r="AU428" s="156" t="s">
        <v>79</v>
      </c>
      <c r="AY428" s="148" t="s">
        <v>128</v>
      </c>
      <c r="BK428" s="157" t="n">
        <f aca="false">BK429</f>
        <v>0</v>
      </c>
    </row>
    <row r="429" s="28" customFormat="true" ht="16.5" hidden="false" customHeight="true" outlineLevel="0" collapsed="false">
      <c r="A429" s="23"/>
      <c r="B429" s="160"/>
      <c r="C429" s="161" t="s">
        <v>924</v>
      </c>
      <c r="D429" s="161" t="s">
        <v>131</v>
      </c>
      <c r="E429" s="162" t="s">
        <v>925</v>
      </c>
      <c r="F429" s="163" t="s">
        <v>926</v>
      </c>
      <c r="G429" s="164" t="s">
        <v>198</v>
      </c>
      <c r="H429" s="165" t="n">
        <v>1</v>
      </c>
      <c r="I429" s="166"/>
      <c r="J429" s="167" t="n">
        <f aca="false">ROUND(I429*H429,2)</f>
        <v>0</v>
      </c>
      <c r="K429" s="163" t="s">
        <v>144</v>
      </c>
      <c r="L429" s="24"/>
      <c r="M429" s="168"/>
      <c r="N429" s="169" t="s">
        <v>40</v>
      </c>
      <c r="O429" s="61"/>
      <c r="P429" s="170" t="n">
        <f aca="false">O429*H429</f>
        <v>0</v>
      </c>
      <c r="Q429" s="170" t="n">
        <v>0</v>
      </c>
      <c r="R429" s="170" t="n">
        <f aca="false">Q429*H429</f>
        <v>0</v>
      </c>
      <c r="S429" s="170" t="n">
        <v>0</v>
      </c>
      <c r="T429" s="171" t="n">
        <f aca="false">S429*H429</f>
        <v>0</v>
      </c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R429" s="172" t="s">
        <v>920</v>
      </c>
      <c r="AT429" s="172" t="s">
        <v>131</v>
      </c>
      <c r="AU429" s="172" t="s">
        <v>136</v>
      </c>
      <c r="AY429" s="4" t="s">
        <v>128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4" t="s">
        <v>136</v>
      </c>
      <c r="BK429" s="173" t="n">
        <f aca="false">ROUND(I429*H429,2)</f>
        <v>0</v>
      </c>
      <c r="BL429" s="4" t="s">
        <v>920</v>
      </c>
      <c r="BM429" s="172" t="s">
        <v>927</v>
      </c>
    </row>
    <row r="430" s="146" customFormat="true" ht="22.8" hidden="false" customHeight="true" outlineLevel="0" collapsed="false">
      <c r="B430" s="147"/>
      <c r="D430" s="148" t="s">
        <v>73</v>
      </c>
      <c r="E430" s="158" t="s">
        <v>928</v>
      </c>
      <c r="F430" s="158" t="s">
        <v>929</v>
      </c>
      <c r="I430" s="150"/>
      <c r="J430" s="159" t="n">
        <f aca="false">BK430</f>
        <v>0</v>
      </c>
      <c r="L430" s="147"/>
      <c r="M430" s="152"/>
      <c r="N430" s="153"/>
      <c r="O430" s="153"/>
      <c r="P430" s="154" t="n">
        <f aca="false">P431</f>
        <v>0</v>
      </c>
      <c r="Q430" s="153"/>
      <c r="R430" s="154" t="n">
        <f aca="false">R431</f>
        <v>0</v>
      </c>
      <c r="S430" s="153"/>
      <c r="T430" s="155" t="n">
        <f aca="false">T431</f>
        <v>0</v>
      </c>
      <c r="AR430" s="148" t="s">
        <v>156</v>
      </c>
      <c r="AT430" s="156" t="s">
        <v>73</v>
      </c>
      <c r="AU430" s="156" t="s">
        <v>79</v>
      </c>
      <c r="AY430" s="148" t="s">
        <v>128</v>
      </c>
      <c r="BK430" s="157" t="n">
        <f aca="false">BK431</f>
        <v>0</v>
      </c>
    </row>
    <row r="431" s="28" customFormat="true" ht="16.5" hidden="false" customHeight="true" outlineLevel="0" collapsed="false">
      <c r="A431" s="23"/>
      <c r="B431" s="160"/>
      <c r="C431" s="161" t="s">
        <v>930</v>
      </c>
      <c r="D431" s="161" t="s">
        <v>131</v>
      </c>
      <c r="E431" s="162" t="s">
        <v>931</v>
      </c>
      <c r="F431" s="163" t="s">
        <v>932</v>
      </c>
      <c r="G431" s="164" t="s">
        <v>198</v>
      </c>
      <c r="H431" s="165" t="n">
        <v>1</v>
      </c>
      <c r="I431" s="166"/>
      <c r="J431" s="167" t="n">
        <f aca="false">ROUND(I431*H431,2)</f>
        <v>0</v>
      </c>
      <c r="K431" s="163" t="s">
        <v>144</v>
      </c>
      <c r="L431" s="24"/>
      <c r="M431" s="213"/>
      <c r="N431" s="214" t="s">
        <v>40</v>
      </c>
      <c r="O431" s="215"/>
      <c r="P431" s="216" t="n">
        <f aca="false">O431*H431</f>
        <v>0</v>
      </c>
      <c r="Q431" s="216" t="n">
        <v>0</v>
      </c>
      <c r="R431" s="216" t="n">
        <f aca="false">Q431*H431</f>
        <v>0</v>
      </c>
      <c r="S431" s="216" t="n">
        <v>0</v>
      </c>
      <c r="T431" s="217" t="n">
        <f aca="false">S431*H431</f>
        <v>0</v>
      </c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R431" s="172" t="s">
        <v>920</v>
      </c>
      <c r="AT431" s="172" t="s">
        <v>131</v>
      </c>
      <c r="AU431" s="172" t="s">
        <v>136</v>
      </c>
      <c r="AY431" s="4" t="s">
        <v>128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4" t="s">
        <v>136</v>
      </c>
      <c r="BK431" s="173" t="n">
        <f aca="false">ROUND(I431*H431,2)</f>
        <v>0</v>
      </c>
      <c r="BL431" s="4" t="s">
        <v>920</v>
      </c>
      <c r="BM431" s="172" t="s">
        <v>933</v>
      </c>
    </row>
    <row r="432" s="28" customFormat="true" ht="6.95" hidden="false" customHeight="true" outlineLevel="0" collapsed="false">
      <c r="A432" s="23"/>
      <c r="B432" s="45"/>
      <c r="C432" s="46"/>
      <c r="D432" s="46"/>
      <c r="E432" s="46"/>
      <c r="F432" s="46"/>
      <c r="G432" s="46"/>
      <c r="H432" s="46"/>
      <c r="I432" s="46"/>
      <c r="J432" s="46"/>
      <c r="K432" s="46"/>
      <c r="L432" s="24"/>
      <c r="M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</row>
  </sheetData>
  <autoFilter ref="C136:K431"/>
  <mergeCells count="6">
    <mergeCell ref="L2:V2"/>
    <mergeCell ref="E7:H7"/>
    <mergeCell ref="E16:H16"/>
    <mergeCell ref="E25:H25"/>
    <mergeCell ref="E85:H85"/>
    <mergeCell ref="E129:H129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2025-08-28T07:22:21Z</dcterms:created>
  <dc:creator>DESKTOP-VKVVR07\Eva</dc:creator>
  <dc:description/>
  <dc:language>cs-CZ</dc:language>
  <cp:lastModifiedBy/>
  <dcterms:modified xsi:type="dcterms:W3CDTF">2025-08-28T09:31:26Z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